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5" windowWidth="15180" windowHeight="9855"/>
  </bookViews>
  <sheets>
    <sheet name="ORÇAMENTO" sheetId="1" r:id="rId1"/>
    <sheet name="CRONOGRAMA" sheetId="2" r:id="rId2"/>
  </sheets>
  <definedNames>
    <definedName name="_xlnm.Print_Area" localSheetId="0">ORÇAMENTO!$A$1:$K$47</definedName>
    <definedName name="BDI" comment="Coluna BDI">1+(INDEX(#REF!,ROW())/100)</definedName>
    <definedName name="ContraPart1" comment="Contrapartida1: coluna auxiliar para cálculo da contrapartida">#REF!-SUMIF(#REF!,"&gt;=0",#REF!)</definedName>
    <definedName name="ContraPart2" comment="Diferença entre a contrapartida efetiva menos as contrapartidas informadas pelo usuário (Fin, Física e/ou Outras Fontes)">MAX(#REF!-SUM(#REF!),0)</definedName>
    <definedName name="Item" comment="Coluna Número do Macroitem">INDEX(#REF!,ROW())</definedName>
    <definedName name="ListaNomes">#REF!</definedName>
    <definedName name="Macroitem" comment="Mostra o valor da Coluna Total Macroitem na linha pesquisada.">INDEX(#REF!,ROW())</definedName>
    <definedName name="Macroitem1" comment="Indica o valor da coluna Total Macroitem 1">INDEX(#REF!,ROW())</definedName>
    <definedName name="Macroitem2" comment="Indica o valor da coluna Total Macroitem 2">INDEX(#REF!,ROW())</definedName>
    <definedName name="Macroitem3" comment="Indica o valor da coluna Total Macroitem 3">INDEX(#REF!,ROW())</definedName>
    <definedName name="MacroitemAc">INDEX(#REF!,ROW())</definedName>
    <definedName name="MacroitemPer">INDEX(#REF!,ROW())</definedName>
    <definedName name="MacroitemRet">INDEX(#REF!,ROW())</definedName>
    <definedName name="Medicao1" comment="Indica a posicao na Tabela Matriz do BM 01">INDEX(#REF!,ROW())</definedName>
    <definedName name="Quantidade" comment="Coluna Quantidade">INDEX(#REF!,ROW())</definedName>
    <definedName name="Quantidade1" comment="Coluna Quantidade1 (Licitados)">INDEX(#REF!,ROW())</definedName>
    <definedName name="Quantidade2" comment="Coluna Quantidade2 (Reprogramado Vigente)">INDEX(#REF!,ROW())</definedName>
    <definedName name="Quantidade3" comment="Coluna Quantidade3 (Reprogramado Proposto)">INDEX(#REF!,ROW())</definedName>
    <definedName name="QuantidadeAc">SUM(OFFSET([0]!Medicao1,0,0,1,#REF!))</definedName>
    <definedName name="QuantidadePeriodo">INDEX([0]!TabMedicao,ROW(),#REF!)</definedName>
    <definedName name="Registro" comment="Indica o número de ART ou RRT informada na planiha Dados Iniciais, de acordo com o nome escolhido no campo acima, na seta.">IF(INDIRECT(ADDRESS(ROW()-1,COLUMN()))=#REF!,#REF!,IF(INDIRECT(ADDRESS(ROW()-1,COLUMN()))=#REF!,#REF!,IF(INDIRECT(ADDRESS(ROW()-1,COLUMN()))=#REF!,#REF!,"")))</definedName>
    <definedName name="ResParcial" comment="Seleção parcial do Total Subitens referente à um Macroitem específico">OFFSET([0]!Subitem,0,0,MATCH(VLOOKUP("Macroitem",[0]!TabAux,1,FALSE),[0]!TabAux,0),1)</definedName>
    <definedName name="ResParcial1" comment="Seleção parcial do Total Subitens1 referente à um Macroitem específico (licitado)">OFFSET([0]!Subitem1,0,0,MATCH(VLOOKUP("Macroitem",[0]!TabAux,1,FALSE),[0]!TabAux,0),1)</definedName>
    <definedName name="ResParcial2" comment="Seleção parcial do Total Subitens2 referente à um Macroitem específico (Reprogramado Vigente)">OFFSET([0]!Subitem2,0,0,MATCH(VLOOKUP("Macroitem",[0]!TabAux,1,FALSE),[0]!TabAux,0),1)</definedName>
    <definedName name="ResParcial3" comment="Seleção parcial do Total Subitens3 referente à um Macroitem específico (Reprogramado Proposto)">OFFSET([0]!Subitem3,0,0,MATCH(VLOOKUP("Macroitem",[0]!TabAux,1,FALSE),[0]!TabAux,0),1)</definedName>
    <definedName name="ResParcialAc">OFFSET([0]!SubitemAc,0,0,MATCH(VLOOKUP("Macroitem",[0]!TabAux,1,FALSE),[0]!TabAux,0),1)</definedName>
    <definedName name="ResParcialPer">OFFSET([0]!SubitemPer,0,0,MATCH(VLOOKUP("Macroitem",[0]!TabAux,1,FALSE),[0]!TabAux,0),1)</definedName>
    <definedName name="ResParcialRet">OFFSET([0]!SubitemRet,0,0,MATCH(VLOOKUP("Macroitem",[0]!TabAux,1,FALSE),[0]!TabAux,0),1)</definedName>
    <definedName name="Subitem" comment="Coluna Total Subitens">INDEX(#REF!,ROW())</definedName>
    <definedName name="Subitem1" comment="Indica o valor da Coluna Total Subitem1">INDEX(#REF!,ROW())</definedName>
    <definedName name="Subitem2" comment="Indica o valor da Coluna Total Subitem2">INDEX(#REF!,ROW())</definedName>
    <definedName name="Subitem3" comment="Indica o valor da Coluna Total Subitem3">INDEX(#REF!,ROW())</definedName>
    <definedName name="SubitemAc">INDEX(#REF!,ROW())</definedName>
    <definedName name="SubitemPer">INDEX(#REF!,ROW())</definedName>
    <definedName name="SubitemRet">INDEX(#REF!,ROW())</definedName>
    <definedName name="TabAux" comment="Tabela auxiliar para pesquisa do termo &quot;Macroitem&quot;, necessário para funcionamento da planilha. ">#REF!</definedName>
    <definedName name="TabAuxRes" comment="Tabela Matriz da coluna auxiliar, utilizada para Resumo da Reprogramação">#REF!</definedName>
    <definedName name="TabMedicao" comment="Tabela onde é apontado os quantitativos medidos de cada mês.">#REF!</definedName>
    <definedName name="TESTE">#REF!*#REF!</definedName>
    <definedName name="_xlnm.Print_Titles" localSheetId="0">ORÇAMENTO!$5:$8</definedName>
    <definedName name="TotalQ1C2" comment="Multiplica o valor da coluna Quantidade1 pelo valor da coluna Custo Unitário2, quando somente o custo unitário é reprogramado.">[0]!Quantidade1*[0]!Unitario2</definedName>
    <definedName name="TotalQ2C1" comment="Multiplica o valor da coluna Quantidade2 pelo valor da coluna Custo Unitário1, quando somente a quantidade é reprogramada.">[0]!Quantidade2*[0]!Unitario1</definedName>
    <definedName name="TotalQ2C2" comment="Multiplica o valor da coluna Quantidade2 pelo valor da coluna Custo Unitário2 (Ambos Reprogramados Vigentes), quando ambos são diferentes dos respectivos Licitados">[0]!Quantidade2*[0]!Unitario2</definedName>
    <definedName name="TotalSubitem1" comment="Multiplica o valor da coluna Quantidade1 pelo valor da coluna Custo Unitário1 (Licitados), linha a linha, sem função arredondar">[0]!Quantidade1*[0]!Unitario1</definedName>
    <definedName name="Unitario1" comment="Coluna Custo Unitário 1 (Licitados)">INDEX(#REF!,ROW())</definedName>
    <definedName name="Unitario2" comment="Coluna Custo Unitário 2 (Reprogramado Vigente)">INDEX(#REF!,ROW())</definedName>
  </definedNames>
  <calcPr calcId="145621" fullPrecision="0"/>
</workbook>
</file>

<file path=xl/calcChain.xml><?xml version="1.0" encoding="utf-8"?>
<calcChain xmlns="http://schemas.openxmlformats.org/spreadsheetml/2006/main">
  <c r="J15" i="1" l="1"/>
  <c r="K15" i="1" s="1"/>
  <c r="E28" i="2"/>
  <c r="E27" i="2"/>
  <c r="E10" i="2"/>
  <c r="B18" i="2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14" i="1"/>
  <c r="K14" i="1" s="1"/>
  <c r="J24" i="1"/>
  <c r="K24" i="1" s="1"/>
  <c r="J23" i="1"/>
  <c r="K23" i="1" s="1"/>
  <c r="J22" i="1"/>
  <c r="K22" i="1" s="1"/>
  <c r="J21" i="1"/>
  <c r="K21" i="1" s="1"/>
  <c r="J20" i="1"/>
  <c r="K20" i="1" s="1"/>
  <c r="J18" i="1"/>
  <c r="K18" i="1" s="1"/>
  <c r="J17" i="1"/>
  <c r="K17" i="1" s="1"/>
  <c r="K37" i="1" l="1"/>
  <c r="D18" i="2" s="1"/>
  <c r="J16" i="1"/>
  <c r="K16" i="1" s="1"/>
  <c r="J19" i="1"/>
  <c r="K19" i="1" s="1"/>
  <c r="J13" i="1"/>
  <c r="K13" i="1" s="1"/>
  <c r="B25" i="2" l="1"/>
  <c r="B17" i="2"/>
  <c r="J12" i="1" l="1"/>
  <c r="K12" i="1" s="1"/>
  <c r="K26" i="1" l="1"/>
  <c r="D17" i="2" l="1"/>
  <c r="K39" i="1"/>
  <c r="H18" i="2"/>
  <c r="F18" i="2"/>
  <c r="C23" i="2"/>
  <c r="H17" i="2" l="1"/>
  <c r="D22" i="2"/>
  <c r="F17" i="2"/>
  <c r="F22" i="2" s="1"/>
  <c r="F23" i="2" s="1"/>
  <c r="H22" i="2" l="1"/>
  <c r="H23" i="2" s="1"/>
  <c r="C18" i="2"/>
  <c r="C17" i="2"/>
  <c r="D23" i="2"/>
  <c r="E22" i="2" l="1"/>
  <c r="E23" i="2" s="1"/>
  <c r="G22" i="2"/>
  <c r="G23" i="2" l="1"/>
</calcChain>
</file>

<file path=xl/sharedStrings.xml><?xml version="1.0" encoding="utf-8"?>
<sst xmlns="http://schemas.openxmlformats.org/spreadsheetml/2006/main" count="124" uniqueCount="90">
  <si>
    <t>Item/Descrição</t>
  </si>
  <si>
    <t>Qtd.</t>
  </si>
  <si>
    <t>vl mdo</t>
  </si>
  <si>
    <t>vl mat</t>
  </si>
  <si>
    <t>Endereço:</t>
  </si>
  <si>
    <t>m</t>
  </si>
  <si>
    <t>un</t>
  </si>
  <si>
    <t>Proponente:</t>
  </si>
  <si>
    <t>%</t>
  </si>
  <si>
    <t>TOTAL DO ORÇAMENTO</t>
  </si>
  <si>
    <t>BDI(%)</t>
  </si>
  <si>
    <t>TOTAL</t>
  </si>
  <si>
    <t>Regularização e compactação manual do terreno com soquete</t>
  </si>
  <si>
    <t>Prefeitura Municipal de São Joaquim</t>
  </si>
  <si>
    <t>Vlr Unit. SEM BDI (R$)</t>
  </si>
  <si>
    <t>Vlr Unit. COM BDI (R$)</t>
  </si>
  <si>
    <t>73859/002</t>
  </si>
  <si>
    <t xml:space="preserve">Capina e limpeza manual do terreno </t>
  </si>
  <si>
    <t>Serviços topográficos para calçadas, inclusive notas de serviços, acompanhamento e greide</t>
  </si>
  <si>
    <t>P R E F E I T U R A     M U N I C I P A L     D E     S Ã O    J O A Q U I M</t>
  </si>
  <si>
    <t>PRAÇA JOÃO RIBEIRO, 01 - CENTRO</t>
  </si>
  <si>
    <t xml:space="preserve">  CNPJ 82 561 093 /0001-98</t>
  </si>
  <si>
    <t xml:space="preserve">                    C R O N O G R A M A    F Í S I C O - F I N A N C E I R O</t>
  </si>
  <si>
    <t>INTERESSADO</t>
  </si>
  <si>
    <t>PREFEITURA MUNICIPAL DE SÃO JOAQUIM</t>
  </si>
  <si>
    <t>LOCAL</t>
  </si>
  <si>
    <t xml:space="preserve">DATA </t>
  </si>
  <si>
    <t>M Ê S</t>
  </si>
  <si>
    <t>ITEM</t>
  </si>
  <si>
    <t>SERVIÇOS</t>
  </si>
  <si>
    <t>PESO</t>
  </si>
  <si>
    <t>VALOR</t>
  </si>
  <si>
    <t>R$</t>
  </si>
  <si>
    <t>Luciano Broering Alves</t>
  </si>
  <si>
    <t>CREA/SC 124887-3</t>
  </si>
  <si>
    <t>Os encargos sociais são os mesmos do SINAPI desonerado</t>
  </si>
  <si>
    <t>74209/001</t>
  </si>
  <si>
    <t>Placa de obra em chapa de aço galvanizado</t>
  </si>
  <si>
    <t>m²</t>
  </si>
  <si>
    <t>m³</t>
  </si>
  <si>
    <t xml:space="preserve">                </t>
  </si>
  <si>
    <t>Piso podotátil 33x33cm (alerta/direcional) cor vermelha, assentado e rejuntado com argamassa de cimento/areia 1:3</t>
  </si>
  <si>
    <t>Administração 2017/2020</t>
  </si>
  <si>
    <t>73902/001</t>
  </si>
  <si>
    <t>Lastro de brita (e=5cm)</t>
  </si>
  <si>
    <t>1.1</t>
  </si>
  <si>
    <t>2.2</t>
  </si>
  <si>
    <t>1.0</t>
  </si>
  <si>
    <t>1.2</t>
  </si>
  <si>
    <t>1.3</t>
  </si>
  <si>
    <t>2.0</t>
  </si>
  <si>
    <t>2.1</t>
  </si>
  <si>
    <t>2.3</t>
  </si>
  <si>
    <t xml:space="preserve">  CNPJ 82 561 093/0001-98</t>
  </si>
  <si>
    <t>Referência SINAPI 06/2018</t>
  </si>
  <si>
    <t>Data Base: junho/2018</t>
  </si>
  <si>
    <t>Aterro manual com compactação mecanica</t>
  </si>
  <si>
    <t>Demolição de contrapiso em argamassa</t>
  </si>
  <si>
    <t>CALÇADAS AO REDOR DO PRÉDIO ASTRÉA</t>
  </si>
  <si>
    <t>Retirada e realinhamento de meio-fio</t>
  </si>
  <si>
    <t>Composição de Custo</t>
  </si>
  <si>
    <t>Escavação mecanica campo aberto (corte) e= 5cm</t>
  </si>
  <si>
    <t>TOTAL CALÇADAS AO REDOR DO PRÉDIO ASTRÉA:</t>
  </si>
  <si>
    <t>Lajota de concreto 33x33cm cor cinza natural, assentado e rejuntado com argamassa de cimento/areia 1:3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</si>
  <si>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</si>
  <si>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</si>
  <si>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</si>
  <si>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</si>
  <si>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</si>
  <si>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</si>
  <si>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</si>
  <si>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</si>
  <si>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</si>
  <si>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Demolição de alvenaria de blocos furados e carregamento do entulho</t>
  </si>
  <si>
    <t>Retirada de grama</t>
  </si>
  <si>
    <t>Escavação mecanica campo aberto (corte) e= 15cm</t>
  </si>
  <si>
    <t>CALÇADA EM PAVER NA PRAÇA DO ASTRÉA</t>
  </si>
  <si>
    <t>TOTAL CALÇADA EM PAVER NA PRAÇA DO ASTRÉA:</t>
  </si>
  <si>
    <t>Execução de pavimento em bloco intertravado de concreto (paver) 20x10x6cm, assentado com areia (e=4cm)</t>
  </si>
  <si>
    <t>Execução de viga de travamento em concreto perfil 10x15cm</t>
  </si>
  <si>
    <t>2.4</t>
  </si>
  <si>
    <t>2.5</t>
  </si>
  <si>
    <t>2.6</t>
  </si>
  <si>
    <t>2.7</t>
  </si>
  <si>
    <t>2.8</t>
  </si>
  <si>
    <t>Pesquisa de mercado</t>
  </si>
  <si>
    <t>PASSEIOS PARA PEDESTRES (PRAÇA ASTRÉA)</t>
  </si>
  <si>
    <t>Demolição de concreto ciclópico e  carregamento do entulho</t>
  </si>
  <si>
    <t>1.13</t>
  </si>
  <si>
    <t>São Joaquim, 18 de outubro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</si>
</sst>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.00;[Red]0.00"/>
    <numFmt numFmtId="166" formatCode="_(&quot;R$&quot;* #,##0.00_);_(&quot;R$&quot;* \(#,##0.00\);_(&quot;R$&quot;* &quot;-&quot;??_);_(@_)"/>
    <numFmt numFmtId="167" formatCode="#,##0.0000;[Red]\-#,##0.0000"/>
  </numFmts>
  <fonts count="60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u/>
      <sz val="14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4"/>
      <color indexed="8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u/>
      <sz val="14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3"/>
      <color indexed="8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b/>
      <sz val="15"/>
      <color indexed="62"/>
      <name val="Calibri"/>
      <family val="2"/>
    </font>
    <font>
      <b/>
      <sz val="10"/>
      <color indexed="23"/>
      <name val="Calibri"/>
      <family val="2"/>
    </font>
    <font>
      <sz val="10"/>
      <name val="Calibri"/>
      <family val="2"/>
    </font>
    <font>
      <sz val="9"/>
      <color rgb="FFFF0000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sz val="6"/>
      <name val="Arial"/>
      <family val="2"/>
    </font>
    <font>
      <b/>
      <sz val="14"/>
      <name val="GoudyHandtooled BT"/>
    </font>
    <font>
      <sz val="12"/>
      <name val="Arial"/>
      <family val="2"/>
    </font>
    <font>
      <b/>
      <i/>
      <sz val="9"/>
      <color indexed="17"/>
      <name val="Arial"/>
      <family val="2"/>
    </font>
    <font>
      <b/>
      <i/>
      <sz val="12"/>
      <color indexed="20"/>
      <name val="Arial"/>
      <family val="2"/>
    </font>
    <font>
      <b/>
      <sz val="14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11"/>
      <name val="Arial"/>
      <family val="2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50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0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2"/>
        <bgColor indexed="24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43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1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5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2" fillId="0" borderId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33" borderId="0" applyNumberFormat="0" applyBorder="0" applyAlignment="0" applyProtection="0"/>
    <xf numFmtId="0" fontId="9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34" borderId="1" applyNumberFormat="0" applyAlignment="0" applyProtection="0"/>
    <xf numFmtId="0" fontId="5" fillId="35" borderId="1" applyNumberFormat="0" applyAlignment="0" applyProtection="0"/>
    <xf numFmtId="0" fontId="5" fillId="35" borderId="1" applyNumberFormat="0" applyAlignment="0" applyProtection="0"/>
    <xf numFmtId="0" fontId="5" fillId="35" borderId="1" applyNumberFormat="0" applyAlignment="0" applyProtection="0"/>
    <xf numFmtId="0" fontId="5" fillId="35" borderId="1" applyNumberFormat="0" applyAlignment="0" applyProtection="0"/>
    <xf numFmtId="0" fontId="5" fillId="35" borderId="1" applyNumberFormat="0" applyAlignment="0" applyProtection="0"/>
    <xf numFmtId="0" fontId="5" fillId="35" borderId="1" applyNumberFormat="0" applyAlignment="0" applyProtection="0"/>
    <xf numFmtId="0" fontId="6" fillId="36" borderId="2" applyNumberFormat="0" applyAlignment="0" applyProtection="0"/>
    <xf numFmtId="0" fontId="6" fillId="36" borderId="2" applyNumberFormat="0" applyAlignment="0" applyProtection="0"/>
    <xf numFmtId="0" fontId="6" fillId="36" borderId="2" applyNumberFormat="0" applyAlignment="0" applyProtection="0"/>
    <xf numFmtId="0" fontId="6" fillId="36" borderId="2" applyNumberFormat="0" applyAlignment="0" applyProtection="0"/>
    <xf numFmtId="0" fontId="6" fillId="36" borderId="2" applyNumberFormat="0" applyAlignment="0" applyProtection="0"/>
    <xf numFmtId="0" fontId="6" fillId="36" borderId="2" applyNumberFormat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6" fillId="37" borderId="2" applyNumberFormat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8" fillId="13" borderId="1" applyNumberFormat="0" applyAlignment="0" applyProtection="0"/>
    <xf numFmtId="0" fontId="8" fillId="13" borderId="1" applyNumberFormat="0" applyAlignment="0" applyProtection="0"/>
    <xf numFmtId="0" fontId="8" fillId="13" borderId="1" applyNumberFormat="0" applyAlignment="0" applyProtection="0"/>
    <xf numFmtId="0" fontId="8" fillId="13" borderId="1" applyNumberFormat="0" applyAlignment="0" applyProtection="0"/>
    <xf numFmtId="0" fontId="8" fillId="13" borderId="1" applyNumberFormat="0" applyAlignment="0" applyProtection="0"/>
    <xf numFmtId="0" fontId="8" fillId="13" borderId="1" applyNumberFormat="0" applyAlignment="0" applyProtection="0"/>
    <xf numFmtId="0" fontId="15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8" fillId="7" borderId="1" applyNumberFormat="0" applyAlignment="0" applyProtection="0"/>
    <xf numFmtId="0" fontId="7" fillId="0" borderId="3" applyNumberFormat="0" applyFill="0" applyAlignment="0" applyProtection="0"/>
    <xf numFmtId="166" fontId="29" fillId="0" borderId="0" applyFont="0" applyFill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3" borderId="0" applyNumberFormat="0" applyBorder="0" applyAlignment="0" applyProtection="0"/>
    <xf numFmtId="0" fontId="23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1" fillId="0" borderId="0"/>
    <xf numFmtId="0" fontId="23" fillId="44" borderId="7" applyNumberFormat="0" applyAlignment="0" applyProtection="0"/>
    <xf numFmtId="0" fontId="23" fillId="44" borderId="7" applyNumberFormat="0" applyAlignment="0" applyProtection="0"/>
    <xf numFmtId="0" fontId="23" fillId="44" borderId="7" applyNumberFormat="0" applyAlignment="0" applyProtection="0"/>
    <xf numFmtId="0" fontId="23" fillId="44" borderId="7" applyNumberFormat="0" applyAlignment="0" applyProtection="0"/>
    <xf numFmtId="0" fontId="23" fillId="44" borderId="7" applyNumberFormat="0" applyAlignment="0" applyProtection="0"/>
    <xf numFmtId="0" fontId="23" fillId="44" borderId="7" applyNumberFormat="0" applyAlignment="0" applyProtection="0"/>
    <xf numFmtId="0" fontId="2" fillId="45" borderId="7" applyNumberFormat="0" applyFont="0" applyAlignment="0" applyProtection="0"/>
    <xf numFmtId="0" fontId="13" fillId="34" borderId="8" applyNumberFormat="0" applyAlignment="0" applyProtection="0"/>
    <xf numFmtId="9" fontId="23" fillId="0" borderId="0" applyFont="0" applyFill="0" applyBorder="0" applyAlignment="0" applyProtection="0"/>
    <xf numFmtId="0" fontId="12" fillId="0" borderId="0" applyNumberFormat="0" applyFill="0" applyBorder="0">
      <alignment horizontal="center" vertical="top"/>
      <protection locked="0"/>
    </xf>
    <xf numFmtId="0" fontId="13" fillId="35" borderId="8" applyNumberFormat="0" applyAlignment="0" applyProtection="0"/>
    <xf numFmtId="0" fontId="13" fillId="35" borderId="8" applyNumberFormat="0" applyAlignment="0" applyProtection="0"/>
    <xf numFmtId="0" fontId="13" fillId="35" borderId="8" applyNumberFormat="0" applyAlignment="0" applyProtection="0"/>
    <xf numFmtId="0" fontId="13" fillId="35" borderId="8" applyNumberFormat="0" applyAlignment="0" applyProtection="0"/>
    <xf numFmtId="0" fontId="13" fillId="35" borderId="8" applyNumberFormat="0" applyAlignment="0" applyProtection="0"/>
    <xf numFmtId="0" fontId="13" fillId="35" borderId="8" applyNumberFormat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7" fillId="0" borderId="4" applyNumberFormat="0" applyFill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6" fillId="0" borderId="0" applyNumberFormat="0" applyFill="0" applyBorder="0" applyAlignment="0" applyProtection="0"/>
    <xf numFmtId="167" fontId="38" fillId="0" borderId="0" applyFill="0" applyBorder="0" applyProtection="0">
      <alignment horizontal="center" textRotation="90"/>
    </xf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167" fontId="39" fillId="0" borderId="0" applyFill="0" applyBorder="0" applyProtection="0">
      <alignment horizontal="center" textRotation="90"/>
    </xf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164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ill="0" applyBorder="0" applyAlignment="0" applyProtection="0"/>
    <xf numFmtId="164" fontId="29" fillId="0" borderId="0" applyFill="0" applyBorder="0" applyAlignment="0" applyProtection="0"/>
    <xf numFmtId="164" fontId="29" fillId="0" borderId="0" applyFill="0" applyBorder="0" applyAlignment="0" applyProtection="0"/>
    <xf numFmtId="164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 applyFont="0" applyFill="0" applyBorder="0" applyAlignment="0" applyProtection="0"/>
  </cellStyleXfs>
  <cellXfs count="242">
    <xf numFmtId="0" fontId="0" fillId="0" borderId="0" xfId="0"/>
    <xf numFmtId="0" fontId="31" fillId="0" borderId="0" xfId="0" applyFont="1"/>
    <xf numFmtId="0" fontId="27" fillId="48" borderId="15" xfId="238" applyFont="1" applyFill="1" applyBorder="1" applyAlignment="1" applyProtection="1">
      <alignment horizontal="left" vertical="center"/>
    </xf>
    <xf numFmtId="0" fontId="32" fillId="48" borderId="15" xfId="238" applyFont="1" applyFill="1" applyBorder="1" applyAlignment="1" applyProtection="1">
      <alignment vertical="center"/>
    </xf>
    <xf numFmtId="0" fontId="24" fillId="0" borderId="0" xfId="238" applyFont="1" applyBorder="1" applyAlignment="1" applyProtection="1">
      <alignment horizontal="center" vertical="center"/>
    </xf>
    <xf numFmtId="0" fontId="26" fillId="48" borderId="23" xfId="238" applyFont="1" applyFill="1" applyBorder="1" applyAlignment="1" applyProtection="1">
      <alignment horizontal="center" vertical="center" wrapText="1"/>
    </xf>
    <xf numFmtId="0" fontId="27" fillId="48" borderId="27" xfId="238" applyFont="1" applyFill="1" applyBorder="1" applyAlignment="1" applyProtection="1">
      <alignment horizontal="right" vertical="center"/>
    </xf>
    <xf numFmtId="0" fontId="27" fillId="48" borderId="27" xfId="238" applyFont="1" applyFill="1" applyBorder="1" applyAlignment="1" applyProtection="1">
      <alignment horizontal="center" vertical="center"/>
    </xf>
    <xf numFmtId="0" fontId="26" fillId="48" borderId="26" xfId="238" applyFont="1" applyFill="1" applyBorder="1" applyAlignment="1" applyProtection="1">
      <alignment horizontal="center" vertical="center" wrapText="1"/>
    </xf>
    <xf numFmtId="0" fontId="25" fillId="0" borderId="30" xfId="248" applyFont="1" applyBorder="1" applyAlignment="1" applyProtection="1">
      <alignment horizontal="center" vertical="top"/>
    </xf>
    <xf numFmtId="0" fontId="26" fillId="48" borderId="15" xfId="238" applyFont="1" applyFill="1" applyBorder="1" applyAlignment="1" applyProtection="1">
      <alignment horizontal="center" vertical="center" wrapText="1"/>
    </xf>
    <xf numFmtId="0" fontId="22" fillId="0" borderId="0" xfId="238" applyFont="1" applyBorder="1" applyAlignment="1" applyProtection="1">
      <alignment vertical="top"/>
    </xf>
    <xf numFmtId="0" fontId="22" fillId="0" borderId="30" xfId="238" applyFont="1" applyBorder="1" applyAlignment="1" applyProtection="1">
      <alignment vertical="top"/>
    </xf>
    <xf numFmtId="0" fontId="34" fillId="0" borderId="30" xfId="238" applyFont="1" applyBorder="1" applyAlignment="1" applyProtection="1">
      <alignment horizontal="center" vertical="center"/>
    </xf>
    <xf numFmtId="0" fontId="41" fillId="0" borderId="15" xfId="238" applyFont="1" applyBorder="1" applyAlignment="1" applyProtection="1">
      <alignment horizontal="left" vertical="center"/>
    </xf>
    <xf numFmtId="0" fontId="43" fillId="0" borderId="27" xfId="238" applyFont="1" applyBorder="1" applyAlignment="1" applyProtection="1">
      <alignment horizontal="center" vertical="center"/>
    </xf>
    <xf numFmtId="164" fontId="43" fillId="47" borderId="27" xfId="255" applyFont="1" applyFill="1" applyBorder="1" applyAlignment="1" applyProtection="1">
      <alignment horizontal="center" vertical="center"/>
    </xf>
    <xf numFmtId="0" fontId="43" fillId="0" borderId="15" xfId="238" applyFont="1" applyBorder="1" applyAlignment="1" applyProtection="1">
      <alignment vertical="center"/>
    </xf>
    <xf numFmtId="164" fontId="44" fillId="0" borderId="23" xfId="255" applyFont="1" applyBorder="1" applyAlignment="1" applyProtection="1">
      <alignment horizontal="right" vertical="center"/>
    </xf>
    <xf numFmtId="0" fontId="43" fillId="0" borderId="26" xfId="238" applyFont="1" applyBorder="1" applyAlignment="1" applyProtection="1">
      <alignment horizontal="right" vertical="center"/>
    </xf>
    <xf numFmtId="164" fontId="43" fillId="50" borderId="32" xfId="238" applyNumberFormat="1" applyFont="1" applyFill="1" applyBorder="1" applyAlignment="1" applyProtection="1">
      <alignment horizontal="right" vertical="center"/>
    </xf>
    <xf numFmtId="0" fontId="26" fillId="48" borderId="40" xfId="238" applyFont="1" applyFill="1" applyBorder="1" applyAlignment="1" applyProtection="1">
      <alignment horizontal="center" vertical="center" wrapText="1"/>
    </xf>
    <xf numFmtId="0" fontId="43" fillId="0" borderId="37" xfId="238" applyFont="1" applyBorder="1" applyAlignment="1" applyProtection="1">
      <alignment horizontal="center" vertical="center"/>
    </xf>
    <xf numFmtId="0" fontId="41" fillId="0" borderId="37" xfId="238" applyFont="1" applyBorder="1" applyAlignment="1" applyProtection="1">
      <alignment horizontal="right" vertical="center"/>
    </xf>
    <xf numFmtId="0" fontId="41" fillId="0" borderId="37" xfId="238" applyFont="1" applyBorder="1" applyAlignment="1" applyProtection="1">
      <alignment horizontal="left" vertical="center"/>
    </xf>
    <xf numFmtId="164" fontId="43" fillId="47" borderId="12" xfId="255" applyFont="1" applyFill="1" applyBorder="1" applyAlignment="1" applyProtection="1">
      <alignment horizontal="center" vertical="center"/>
    </xf>
    <xf numFmtId="164" fontId="43" fillId="47" borderId="28" xfId="255" applyFont="1" applyFill="1" applyBorder="1" applyAlignment="1" applyProtection="1">
      <alignment horizontal="center" vertical="center"/>
    </xf>
    <xf numFmtId="0" fontId="41" fillId="0" borderId="37" xfId="238" applyFont="1" applyBorder="1" applyAlignment="1" applyProtection="1">
      <alignment horizontal="left" vertical="center" wrapText="1"/>
    </xf>
    <xf numFmtId="0" fontId="41" fillId="0" borderId="32" xfId="238" applyFont="1" applyBorder="1" applyAlignment="1" applyProtection="1">
      <alignment horizontal="right" vertical="center"/>
    </xf>
    <xf numFmtId="0" fontId="41" fillId="0" borderId="32" xfId="238" applyFont="1" applyBorder="1" applyAlignment="1" applyProtection="1">
      <alignment horizontal="left" vertical="center"/>
    </xf>
    <xf numFmtId="0" fontId="45" fillId="0" borderId="19" xfId="238" applyFont="1" applyBorder="1" applyAlignment="1" applyProtection="1">
      <alignment horizontal="left" vertical="center"/>
    </xf>
    <xf numFmtId="0" fontId="41" fillId="0" borderId="32" xfId="238" applyFont="1" applyBorder="1" applyAlignment="1" applyProtection="1">
      <alignment horizontal="left" vertical="center" wrapText="1"/>
    </xf>
    <xf numFmtId="0" fontId="28" fillId="0" borderId="46" xfId="225" applyFont="1" applyBorder="1"/>
    <xf numFmtId="0" fontId="28" fillId="0" borderId="0" xfId="225" applyFont="1" applyBorder="1"/>
    <xf numFmtId="39" fontId="28" fillId="0" borderId="0" xfId="317" applyNumberFormat="1" applyFont="1" applyBorder="1"/>
    <xf numFmtId="9" fontId="28" fillId="0" borderId="0" xfId="247" applyFont="1" applyBorder="1" applyAlignment="1">
      <alignment horizontal="center"/>
    </xf>
    <xf numFmtId="0" fontId="28" fillId="0" borderId="44" xfId="225" applyFont="1" applyBorder="1"/>
    <xf numFmtId="0" fontId="28" fillId="0" borderId="47" xfId="225" applyFont="1" applyBorder="1"/>
    <xf numFmtId="0" fontId="28" fillId="0" borderId="47" xfId="225" applyFont="1" applyBorder="1" applyAlignment="1">
      <alignment horizontal="center"/>
    </xf>
    <xf numFmtId="0" fontId="28" fillId="0" borderId="43" xfId="225" applyFont="1" applyBorder="1"/>
    <xf numFmtId="0" fontId="28" fillId="0" borderId="10" xfId="225" applyFont="1" applyBorder="1"/>
    <xf numFmtId="0" fontId="28" fillId="0" borderId="10" xfId="225" applyFont="1" applyBorder="1" applyAlignment="1">
      <alignment horizontal="center"/>
    </xf>
    <xf numFmtId="0" fontId="28" fillId="0" borderId="48" xfId="225" applyFont="1" applyBorder="1" applyAlignment="1">
      <alignment horizontal="center"/>
    </xf>
    <xf numFmtId="39" fontId="28" fillId="0" borderId="48" xfId="317" applyNumberFormat="1" applyFont="1" applyBorder="1" applyAlignment="1">
      <alignment horizontal="center"/>
    </xf>
    <xf numFmtId="9" fontId="28" fillId="0" borderId="48" xfId="247" applyFont="1" applyBorder="1" applyAlignment="1">
      <alignment horizontal="center"/>
    </xf>
    <xf numFmtId="39" fontId="28" fillId="0" borderId="48" xfId="225" applyNumberFormat="1" applyFont="1" applyBorder="1" applyAlignment="1">
      <alignment horizontal="center"/>
    </xf>
    <xf numFmtId="4" fontId="28" fillId="0" borderId="37" xfId="225" applyNumberFormat="1" applyFont="1" applyBorder="1"/>
    <xf numFmtId="9" fontId="52" fillId="0" borderId="37" xfId="247" applyFont="1" applyBorder="1" applyAlignment="1">
      <alignment horizontal="center"/>
    </xf>
    <xf numFmtId="39" fontId="28" fillId="0" borderId="37" xfId="317" applyNumberFormat="1" applyFont="1" applyBorder="1"/>
    <xf numFmtId="2" fontId="28" fillId="0" borderId="37" xfId="225" applyNumberFormat="1" applyFont="1" applyBorder="1"/>
    <xf numFmtId="0" fontId="28" fillId="0" borderId="37" xfId="225" applyFont="1" applyBorder="1"/>
    <xf numFmtId="2" fontId="28" fillId="0" borderId="32" xfId="225" applyNumberFormat="1" applyFont="1" applyBorder="1"/>
    <xf numFmtId="0" fontId="28" fillId="0" borderId="50" xfId="225" applyFont="1" applyBorder="1" applyAlignment="1">
      <alignment horizontal="center"/>
    </xf>
    <xf numFmtId="0" fontId="28" fillId="0" borderId="49" xfId="225" applyFont="1" applyBorder="1"/>
    <xf numFmtId="4" fontId="28" fillId="0" borderId="37" xfId="225" applyNumberFormat="1" applyFont="1" applyBorder="1" applyAlignment="1">
      <alignment horizontal="right"/>
    </xf>
    <xf numFmtId="2" fontId="53" fillId="0" borderId="37" xfId="247" applyNumberFormat="1" applyFont="1" applyBorder="1" applyAlignment="1">
      <alignment horizontal="center"/>
    </xf>
    <xf numFmtId="2" fontId="53" fillId="0" borderId="37" xfId="225" applyNumberFormat="1" applyFont="1" applyBorder="1" applyAlignment="1">
      <alignment horizontal="center"/>
    </xf>
    <xf numFmtId="0" fontId="28" fillId="0" borderId="51" xfId="225" applyFont="1" applyBorder="1"/>
    <xf numFmtId="0" fontId="28" fillId="0" borderId="23" xfId="225" applyFont="1" applyBorder="1"/>
    <xf numFmtId="2" fontId="28" fillId="0" borderId="23" xfId="225" applyNumberFormat="1" applyFont="1" applyBorder="1"/>
    <xf numFmtId="4" fontId="28" fillId="0" borderId="23" xfId="225" applyNumberFormat="1" applyFont="1" applyBorder="1" applyAlignment="1">
      <alignment horizontal="right"/>
    </xf>
    <xf numFmtId="2" fontId="53" fillId="0" borderId="38" xfId="225" applyNumberFormat="1" applyFont="1" applyBorder="1" applyAlignment="1">
      <alignment horizontal="center"/>
    </xf>
    <xf numFmtId="39" fontId="28" fillId="0" borderId="23" xfId="317" applyNumberFormat="1" applyFont="1" applyBorder="1"/>
    <xf numFmtId="165" fontId="53" fillId="0" borderId="23" xfId="225" applyNumberFormat="1" applyFont="1" applyBorder="1" applyAlignment="1">
      <alignment horizontal="center"/>
    </xf>
    <xf numFmtId="0" fontId="28" fillId="0" borderId="0" xfId="225" applyFont="1"/>
    <xf numFmtId="0" fontId="28" fillId="0" borderId="0" xfId="225" applyFont="1" applyAlignment="1">
      <alignment horizontal="center"/>
    </xf>
    <xf numFmtId="39" fontId="28" fillId="0" borderId="0" xfId="317" applyNumberFormat="1" applyFont="1"/>
    <xf numFmtId="9" fontId="28" fillId="0" borderId="0" xfId="247" applyFont="1" applyAlignment="1">
      <alignment horizontal="center"/>
    </xf>
    <xf numFmtId="39" fontId="28" fillId="0" borderId="0" xfId="225" applyNumberFormat="1" applyFont="1"/>
    <xf numFmtId="0" fontId="11" fillId="0" borderId="0" xfId="238" applyFont="1" applyBorder="1" applyAlignment="1" applyProtection="1">
      <alignment vertical="top"/>
    </xf>
    <xf numFmtId="0" fontId="11" fillId="0" borderId="30" xfId="238" applyFont="1" applyBorder="1" applyAlignment="1" applyProtection="1">
      <alignment vertical="top"/>
    </xf>
    <xf numFmtId="49" fontId="28" fillId="0" borderId="30" xfId="0" applyNumberFormat="1" applyFont="1" applyBorder="1" applyAlignment="1">
      <alignment vertical="center"/>
    </xf>
    <xf numFmtId="0" fontId="27" fillId="48" borderId="15" xfId="238" applyFont="1" applyFill="1" applyBorder="1" applyAlignment="1" applyProtection="1">
      <alignment horizontal="right" vertical="center"/>
    </xf>
    <xf numFmtId="0" fontId="27" fillId="48" borderId="0" xfId="238" applyFont="1" applyFill="1" applyBorder="1" applyAlignment="1" applyProtection="1">
      <alignment horizontal="center" vertical="center"/>
    </xf>
    <xf numFmtId="0" fontId="26" fillId="48" borderId="52" xfId="238" applyFont="1" applyFill="1" applyBorder="1" applyAlignment="1" applyProtection="1">
      <alignment horizontal="center" vertical="center" wrapText="1"/>
    </xf>
    <xf numFmtId="164" fontId="0" fillId="0" borderId="0" xfId="0" applyNumberFormat="1"/>
    <xf numFmtId="0" fontId="33" fillId="0" borderId="31" xfId="0" applyFont="1" applyBorder="1" applyAlignment="1">
      <alignment vertical="center"/>
    </xf>
    <xf numFmtId="0" fontId="26" fillId="0" borderId="47" xfId="225" applyFont="1" applyBorder="1" applyAlignment="1">
      <alignment wrapText="1"/>
    </xf>
    <xf numFmtId="165" fontId="43" fillId="0" borderId="37" xfId="238" applyNumberFormat="1" applyFont="1" applyBorder="1" applyAlignment="1" applyProtection="1">
      <alignment horizontal="right" vertical="center"/>
    </xf>
    <xf numFmtId="0" fontId="27" fillId="48" borderId="15" xfId="238" applyFont="1" applyFill="1" applyBorder="1" applyAlignment="1" applyProtection="1">
      <alignment horizontal="center" vertical="center"/>
    </xf>
    <xf numFmtId="0" fontId="28" fillId="0" borderId="49" xfId="225" applyNumberFormat="1" applyFont="1" applyBorder="1" applyAlignment="1">
      <alignment horizontal="center" vertical="center"/>
    </xf>
    <xf numFmtId="49" fontId="28" fillId="0" borderId="42" xfId="225" applyNumberFormat="1" applyFont="1" applyBorder="1" applyAlignment="1">
      <alignment vertical="center" wrapText="1"/>
    </xf>
    <xf numFmtId="2" fontId="28" fillId="0" borderId="42" xfId="225" applyNumberFormat="1" applyFont="1" applyBorder="1" applyAlignment="1">
      <alignment vertical="center"/>
    </xf>
    <xf numFmtId="4" fontId="28" fillId="0" borderId="37" xfId="225" applyNumberFormat="1" applyFont="1" applyBorder="1" applyAlignment="1">
      <alignment vertical="center"/>
    </xf>
    <xf numFmtId="9" fontId="52" fillId="0" borderId="37" xfId="247" applyFont="1" applyBorder="1" applyAlignment="1">
      <alignment horizontal="center" vertical="center"/>
    </xf>
    <xf numFmtId="39" fontId="28" fillId="0" borderId="37" xfId="317" applyNumberFormat="1" applyFont="1" applyBorder="1" applyAlignment="1">
      <alignment vertical="center"/>
    </xf>
    <xf numFmtId="3" fontId="28" fillId="0" borderId="49" xfId="225" applyNumberFormat="1" applyFont="1" applyBorder="1" applyAlignment="1">
      <alignment horizontal="center" vertical="center"/>
    </xf>
    <xf numFmtId="0" fontId="28" fillId="0" borderId="35" xfId="225" applyFont="1" applyBorder="1" applyAlignment="1">
      <alignment vertical="center" wrapText="1"/>
    </xf>
    <xf numFmtId="2" fontId="28" fillId="0" borderId="37" xfId="225" applyNumberFormat="1" applyFont="1" applyBorder="1" applyAlignment="1">
      <alignment vertic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44" xfId="0" applyBorder="1"/>
    <xf numFmtId="0" fontId="0" fillId="0" borderId="14" xfId="0" applyBorder="1"/>
    <xf numFmtId="0" fontId="0" fillId="0" borderId="55" xfId="0" applyBorder="1"/>
    <xf numFmtId="0" fontId="21" fillId="0" borderId="46" xfId="238" applyFont="1" applyBorder="1" applyAlignment="1" applyProtection="1">
      <alignment vertical="center"/>
    </xf>
    <xf numFmtId="0" fontId="33" fillId="0" borderId="63" xfId="0" applyFont="1" applyBorder="1" applyAlignment="1">
      <alignment vertical="center"/>
    </xf>
    <xf numFmtId="0" fontId="11" fillId="0" borderId="61" xfId="238" applyBorder="1" applyAlignment="1" applyProtection="1">
      <alignment vertical="center"/>
    </xf>
    <xf numFmtId="49" fontId="28" fillId="0" borderId="62" xfId="0" applyNumberFormat="1" applyFont="1" applyBorder="1" applyAlignment="1">
      <alignment vertical="center"/>
    </xf>
    <xf numFmtId="0" fontId="26" fillId="48" borderId="57" xfId="238" applyFont="1" applyFill="1" applyBorder="1" applyAlignment="1" applyProtection="1">
      <alignment horizontal="center" vertical="center" wrapText="1"/>
    </xf>
    <xf numFmtId="0" fontId="26" fillId="48" borderId="64" xfId="238" applyFont="1" applyFill="1" applyBorder="1" applyAlignment="1" applyProtection="1">
      <alignment horizontal="center" vertical="center" wrapText="1"/>
    </xf>
    <xf numFmtId="0" fontId="26" fillId="48" borderId="51" xfId="238" applyFont="1" applyFill="1" applyBorder="1" applyAlignment="1" applyProtection="1">
      <alignment horizontal="center" vertical="center" wrapText="1"/>
    </xf>
    <xf numFmtId="0" fontId="26" fillId="48" borderId="65" xfId="238" applyFont="1" applyFill="1" applyBorder="1" applyAlignment="1" applyProtection="1">
      <alignment horizontal="center" vertical="center" wrapText="1"/>
    </xf>
    <xf numFmtId="0" fontId="42" fillId="0" borderId="49" xfId="238" applyFont="1" applyBorder="1" applyAlignment="1" applyProtection="1">
      <alignment horizontal="center" vertical="center" wrapText="1"/>
    </xf>
    <xf numFmtId="164" fontId="44" fillId="0" borderId="65" xfId="255" applyFont="1" applyFill="1" applyBorder="1" applyAlignment="1" applyProtection="1">
      <alignment horizontal="right" vertical="center"/>
      <protection locked="0"/>
    </xf>
    <xf numFmtId="164" fontId="43" fillId="50" borderId="68" xfId="255" applyFont="1" applyFill="1" applyBorder="1" applyAlignment="1" applyProtection="1">
      <alignment horizontal="right" vertical="center"/>
      <protection locked="0"/>
    </xf>
    <xf numFmtId="164" fontId="43" fillId="47" borderId="24" xfId="255" applyFont="1" applyFill="1" applyBorder="1" applyAlignment="1" applyProtection="1">
      <alignment horizontal="right" vertical="center"/>
    </xf>
    <xf numFmtId="0" fontId="43" fillId="0" borderId="27" xfId="238" applyFont="1" applyBorder="1" applyAlignment="1" applyProtection="1">
      <alignment horizontal="right" vertical="center"/>
    </xf>
    <xf numFmtId="0" fontId="43" fillId="0" borderId="20" xfId="238" applyFont="1" applyBorder="1" applyAlignment="1" applyProtection="1">
      <alignment horizontal="right" vertical="center"/>
    </xf>
    <xf numFmtId="164" fontId="44" fillId="49" borderId="67" xfId="255" applyFont="1" applyFill="1" applyBorder="1" applyAlignment="1" applyProtection="1">
      <alignment horizontal="right" vertical="center"/>
      <protection locked="0"/>
    </xf>
    <xf numFmtId="39" fontId="28" fillId="0" borderId="69" xfId="317" applyNumberFormat="1" applyFont="1" applyBorder="1" applyAlignment="1">
      <alignment vertical="center"/>
    </xf>
    <xf numFmtId="39" fontId="28" fillId="0" borderId="69" xfId="317" applyNumberFormat="1" applyFont="1" applyBorder="1"/>
    <xf numFmtId="39" fontId="28" fillId="0" borderId="65" xfId="317" applyNumberFormat="1" applyFont="1" applyBorder="1"/>
    <xf numFmtId="0" fontId="28" fillId="0" borderId="0" xfId="225" applyFont="1" applyBorder="1" applyAlignment="1">
      <alignment horizontal="center"/>
    </xf>
    <xf numFmtId="0" fontId="28" fillId="0" borderId="14" xfId="225" applyFont="1" applyBorder="1" applyAlignment="1">
      <alignment horizontal="center"/>
    </xf>
    <xf numFmtId="0" fontId="28" fillId="0" borderId="15" xfId="225" applyFont="1" applyBorder="1" applyAlignment="1">
      <alignment horizontal="center"/>
    </xf>
    <xf numFmtId="0" fontId="40" fillId="0" borderId="66" xfId="238" applyFont="1" applyBorder="1" applyAlignment="1" applyProtection="1">
      <alignment horizontal="center"/>
    </xf>
    <xf numFmtId="0" fontId="54" fillId="0" borderId="25" xfId="238" applyFont="1" applyBorder="1" applyProtection="1"/>
    <xf numFmtId="0" fontId="55" fillId="0" borderId="19" xfId="0" applyFont="1" applyBorder="1"/>
    <xf numFmtId="0" fontId="40" fillId="0" borderId="19" xfId="238" applyFont="1" applyBorder="1" applyAlignment="1" applyProtection="1">
      <alignment horizontal="right" vertical="top"/>
    </xf>
    <xf numFmtId="0" fontId="40" fillId="0" borderId="19" xfId="238" applyFont="1" applyBorder="1" applyAlignment="1" applyProtection="1">
      <alignment horizontal="center" vertical="top"/>
    </xf>
    <xf numFmtId="0" fontId="40" fillId="0" borderId="0" xfId="238" applyFont="1" applyBorder="1" applyAlignment="1" applyProtection="1">
      <alignment horizontal="center" vertical="top"/>
    </xf>
    <xf numFmtId="0" fontId="40" fillId="0" borderId="18" xfId="238" applyFont="1" applyBorder="1" applyAlignment="1" applyProtection="1">
      <alignment horizontal="right" vertical="top"/>
    </xf>
    <xf numFmtId="0" fontId="40" fillId="0" borderId="25" xfId="238" applyFont="1" applyBorder="1" applyAlignment="1" applyProtection="1">
      <alignment horizontal="center" vertical="top"/>
    </xf>
    <xf numFmtId="0" fontId="40" fillId="0" borderId="23" xfId="238" applyFont="1" applyBorder="1" applyAlignment="1" applyProtection="1">
      <alignment horizontal="right" vertical="top"/>
    </xf>
    <xf numFmtId="0" fontId="55" fillId="0" borderId="65" xfId="0" applyFont="1" applyBorder="1"/>
    <xf numFmtId="0" fontId="55" fillId="0" borderId="0" xfId="0" applyFont="1"/>
    <xf numFmtId="164" fontId="55" fillId="0" borderId="0" xfId="0" applyNumberFormat="1" applyFont="1"/>
    <xf numFmtId="0" fontId="42" fillId="0" borderId="66" xfId="238" applyFont="1" applyBorder="1" applyAlignment="1" applyProtection="1">
      <alignment horizontal="center" vertical="center" wrapText="1"/>
    </xf>
    <xf numFmtId="0" fontId="43" fillId="0" borderId="20" xfId="238" applyFont="1" applyBorder="1" applyAlignment="1" applyProtection="1">
      <alignment horizontal="center" vertical="center"/>
    </xf>
    <xf numFmtId="164" fontId="43" fillId="47" borderId="17" xfId="255" applyFont="1" applyFill="1" applyBorder="1" applyAlignment="1" applyProtection="1">
      <alignment horizontal="center" vertical="center"/>
    </xf>
    <xf numFmtId="164" fontId="43" fillId="0" borderId="21" xfId="255" applyFont="1" applyBorder="1" applyAlignment="1" applyProtection="1">
      <alignment horizontal="center" vertical="center"/>
    </xf>
    <xf numFmtId="0" fontId="43" fillId="0" borderId="21" xfId="238" applyFont="1" applyBorder="1" applyAlignment="1" applyProtection="1">
      <alignment horizontal="right" vertical="center"/>
    </xf>
    <xf numFmtId="164" fontId="43" fillId="0" borderId="67" xfId="255" applyFont="1" applyFill="1" applyBorder="1" applyAlignment="1" applyProtection="1">
      <alignment horizontal="right" vertical="center"/>
      <protection locked="0"/>
    </xf>
    <xf numFmtId="0" fontId="56" fillId="0" borderId="0" xfId="0" applyFont="1"/>
    <xf numFmtId="164" fontId="56" fillId="0" borderId="0" xfId="0" applyNumberFormat="1" applyFont="1"/>
    <xf numFmtId="0" fontId="42" fillId="0" borderId="50" xfId="238" applyFont="1" applyBorder="1" applyAlignment="1" applyProtection="1">
      <alignment horizontal="center" vertical="center" wrapText="1"/>
    </xf>
    <xf numFmtId="164" fontId="43" fillId="0" borderId="32" xfId="255" applyFont="1" applyBorder="1" applyAlignment="1" applyProtection="1">
      <alignment horizontal="right" vertical="center"/>
    </xf>
    <xf numFmtId="0" fontId="42" fillId="0" borderId="57" xfId="238" applyFont="1" applyBorder="1" applyAlignment="1" applyProtection="1">
      <alignment horizontal="center" vertical="center" wrapText="1"/>
    </xf>
    <xf numFmtId="0" fontId="41" fillId="0" borderId="15" xfId="238" applyFont="1" applyBorder="1" applyAlignment="1" applyProtection="1">
      <alignment horizontal="right" vertical="center"/>
    </xf>
    <xf numFmtId="164" fontId="43" fillId="46" borderId="76" xfId="255" applyFont="1" applyFill="1" applyBorder="1" applyAlignment="1" applyProtection="1">
      <alignment horizontal="right" vertical="center"/>
    </xf>
    <xf numFmtId="0" fontId="41" fillId="0" borderId="37" xfId="0" applyFont="1" applyBorder="1" applyAlignment="1">
      <alignment horizontal="left" vertical="center"/>
    </xf>
    <xf numFmtId="164" fontId="45" fillId="47" borderId="33" xfId="255" applyFont="1" applyFill="1" applyBorder="1" applyAlignment="1" applyProtection="1">
      <alignment horizontal="right" vertical="center"/>
    </xf>
    <xf numFmtId="165" fontId="57" fillId="0" borderId="32" xfId="238" applyNumberFormat="1" applyFont="1" applyBorder="1" applyAlignment="1" applyProtection="1">
      <alignment horizontal="right" vertical="center"/>
    </xf>
    <xf numFmtId="0" fontId="57" fillId="0" borderId="32" xfId="238" applyFont="1" applyBorder="1" applyAlignment="1" applyProtection="1">
      <alignment horizontal="center" vertical="center"/>
    </xf>
    <xf numFmtId="164" fontId="57" fillId="47" borderId="11" xfId="255" applyFont="1" applyFill="1" applyBorder="1" applyAlignment="1" applyProtection="1">
      <alignment horizontal="center" vertical="center"/>
    </xf>
    <xf numFmtId="164" fontId="57" fillId="47" borderId="41" xfId="255" applyFont="1" applyFill="1" applyBorder="1" applyAlignment="1" applyProtection="1">
      <alignment horizontal="center" vertical="center"/>
    </xf>
    <xf numFmtId="164" fontId="57" fillId="46" borderId="32" xfId="255" applyFont="1" applyFill="1" applyBorder="1" applyAlignment="1" applyProtection="1">
      <alignment horizontal="right" vertical="center"/>
    </xf>
    <xf numFmtId="164" fontId="57" fillId="0" borderId="32" xfId="255" applyFont="1" applyBorder="1" applyAlignment="1" applyProtection="1">
      <alignment horizontal="right" vertical="center"/>
    </xf>
    <xf numFmtId="164" fontId="57" fillId="50" borderId="32" xfId="238" applyNumberFormat="1" applyFont="1" applyFill="1" applyBorder="1" applyAlignment="1" applyProtection="1">
      <alignment horizontal="right" vertical="center"/>
    </xf>
    <xf numFmtId="164" fontId="57" fillId="50" borderId="68" xfId="255" applyFont="1" applyFill="1" applyBorder="1" applyAlignment="1" applyProtection="1">
      <alignment horizontal="right" vertical="center"/>
      <protection locked="0"/>
    </xf>
    <xf numFmtId="165" fontId="57" fillId="0" borderId="37" xfId="238" applyNumberFormat="1" applyFont="1" applyBorder="1" applyAlignment="1" applyProtection="1">
      <alignment horizontal="right" vertical="center"/>
    </xf>
    <xf numFmtId="0" fontId="57" fillId="0" borderId="37" xfId="238" applyFont="1" applyBorder="1" applyAlignment="1" applyProtection="1">
      <alignment horizontal="center" vertical="center"/>
    </xf>
    <xf numFmtId="164" fontId="57" fillId="47" borderId="12" xfId="255" applyFont="1" applyFill="1" applyBorder="1" applyAlignment="1" applyProtection="1">
      <alignment horizontal="center" vertical="center"/>
    </xf>
    <xf numFmtId="164" fontId="57" fillId="47" borderId="28" xfId="255" applyFont="1" applyFill="1" applyBorder="1" applyAlignment="1" applyProtection="1">
      <alignment horizontal="center" vertical="center"/>
    </xf>
    <xf numFmtId="164" fontId="57" fillId="46" borderId="37" xfId="255" applyFont="1" applyFill="1" applyBorder="1" applyAlignment="1" applyProtection="1">
      <alignment horizontal="right" vertical="center"/>
    </xf>
    <xf numFmtId="164" fontId="57" fillId="47" borderId="22" xfId="255" applyFont="1" applyFill="1" applyBorder="1" applyAlignment="1" applyProtection="1">
      <alignment horizontal="center" vertical="center"/>
    </xf>
    <xf numFmtId="164" fontId="57" fillId="46" borderId="39" xfId="255" applyFont="1" applyFill="1" applyBorder="1" applyAlignment="1" applyProtection="1">
      <alignment horizontal="right" vertical="center"/>
    </xf>
    <xf numFmtId="164" fontId="57" fillId="50" borderId="36" xfId="238" applyNumberFormat="1" applyFont="1" applyFill="1" applyBorder="1" applyAlignment="1" applyProtection="1">
      <alignment horizontal="right" vertical="center"/>
    </xf>
    <xf numFmtId="2" fontId="57" fillId="0" borderId="37" xfId="238" applyNumberFormat="1" applyFont="1" applyBorder="1" applyAlignment="1" applyProtection="1">
      <alignment horizontal="right" vertical="center"/>
    </xf>
    <xf numFmtId="164" fontId="57" fillId="47" borderId="71" xfId="255" applyFont="1" applyFill="1" applyBorder="1" applyAlignment="1" applyProtection="1">
      <alignment horizontal="center" vertical="center"/>
    </xf>
    <xf numFmtId="164" fontId="57" fillId="47" borderId="72" xfId="255" applyFont="1" applyFill="1" applyBorder="1" applyAlignment="1" applyProtection="1">
      <alignment horizontal="center" vertical="center"/>
    </xf>
    <xf numFmtId="164" fontId="57" fillId="46" borderId="37" xfId="255" applyFont="1" applyFill="1" applyBorder="1" applyAlignment="1" applyProtection="1">
      <alignment horizontal="center" vertical="center"/>
    </xf>
    <xf numFmtId="2" fontId="57" fillId="0" borderId="32" xfId="238" applyNumberFormat="1" applyFont="1" applyBorder="1" applyAlignment="1" applyProtection="1">
      <alignment horizontal="right" vertical="center"/>
    </xf>
    <xf numFmtId="164" fontId="57" fillId="47" borderId="77" xfId="255" applyFont="1" applyFill="1" applyBorder="1" applyAlignment="1" applyProtection="1">
      <alignment horizontal="center" vertical="center"/>
    </xf>
    <xf numFmtId="164" fontId="57" fillId="47" borderId="34" xfId="255" applyFont="1" applyFill="1" applyBorder="1" applyAlignment="1" applyProtection="1">
      <alignment horizontal="center" vertical="center"/>
    </xf>
    <xf numFmtId="164" fontId="57" fillId="47" borderId="13" xfId="255" applyFont="1" applyFill="1" applyBorder="1" applyAlignment="1" applyProtection="1">
      <alignment horizontal="center" vertical="center"/>
    </xf>
    <xf numFmtId="164" fontId="57" fillId="47" borderId="29" xfId="255" applyFont="1" applyFill="1" applyBorder="1" applyAlignment="1" applyProtection="1">
      <alignment horizontal="center" vertical="center"/>
    </xf>
    <xf numFmtId="0" fontId="45" fillId="0" borderId="25" xfId="238" applyFont="1" applyBorder="1" applyAlignment="1" applyProtection="1">
      <alignment horizontal="right" vertical="center"/>
    </xf>
    <xf numFmtId="0" fontId="41" fillId="0" borderId="37" xfId="0" applyFont="1" applyBorder="1" applyAlignment="1">
      <alignment horizontal="left" vertical="center" wrapText="1"/>
    </xf>
    <xf numFmtId="39" fontId="28" fillId="0" borderId="55" xfId="225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7" fillId="0" borderId="46" xfId="225" applyFont="1" applyFill="1" applyBorder="1" applyAlignment="1">
      <alignment horizontal="center"/>
    </xf>
    <xf numFmtId="0" fontId="47" fillId="0" borderId="0" xfId="225" applyFont="1" applyFill="1" applyBorder="1" applyAlignment="1">
      <alignment horizontal="center"/>
    </xf>
    <xf numFmtId="0" fontId="47" fillId="0" borderId="60" xfId="225" applyFont="1" applyFill="1" applyBorder="1" applyAlignment="1">
      <alignment horizontal="center"/>
    </xf>
    <xf numFmtId="0" fontId="48" fillId="0" borderId="46" xfId="225" applyFont="1" applyBorder="1" applyAlignment="1">
      <alignment horizontal="center"/>
    </xf>
    <xf numFmtId="0" fontId="48" fillId="0" borderId="0" xfId="225" applyFont="1" applyBorder="1" applyAlignment="1">
      <alignment horizontal="center"/>
    </xf>
    <xf numFmtId="0" fontId="48" fillId="0" borderId="60" xfId="225" applyFont="1" applyBorder="1" applyAlignment="1">
      <alignment horizontal="center"/>
    </xf>
    <xf numFmtId="0" fontId="49" fillId="0" borderId="46" xfId="225" applyFont="1" applyBorder="1" applyAlignment="1">
      <alignment horizontal="center"/>
    </xf>
    <xf numFmtId="0" fontId="49" fillId="0" borderId="0" xfId="225" applyFont="1" applyBorder="1" applyAlignment="1">
      <alignment horizontal="center"/>
    </xf>
    <xf numFmtId="0" fontId="49" fillId="0" borderId="60" xfId="225" applyFont="1" applyBorder="1" applyAlignment="1">
      <alignment horizontal="center"/>
    </xf>
    <xf numFmtId="0" fontId="50" fillId="0" borderId="61" xfId="225" applyFont="1" applyBorder="1" applyAlignment="1">
      <alignment horizontal="center"/>
    </xf>
    <xf numFmtId="0" fontId="50" fillId="0" borderId="30" xfId="225" applyFont="1" applyBorder="1" applyAlignment="1">
      <alignment horizontal="center"/>
    </xf>
    <xf numFmtId="0" fontId="50" fillId="0" borderId="62" xfId="225" applyFont="1" applyBorder="1" applyAlignment="1">
      <alignment horizontal="center"/>
    </xf>
    <xf numFmtId="0" fontId="27" fillId="48" borderId="26" xfId="238" applyFont="1" applyFill="1" applyBorder="1" applyAlignment="1" applyProtection="1">
      <alignment horizontal="center" vertical="center"/>
    </xf>
    <xf numFmtId="0" fontId="27" fillId="48" borderId="15" xfId="238" applyFont="1" applyFill="1" applyBorder="1" applyAlignment="1" applyProtection="1">
      <alignment horizontal="center" vertical="center"/>
    </xf>
    <xf numFmtId="0" fontId="46" fillId="0" borderId="45" xfId="238" applyFont="1" applyBorder="1" applyAlignment="1" applyProtection="1">
      <alignment horizontal="center" vertical="center" wrapText="1"/>
    </xf>
    <xf numFmtId="0" fontId="46" fillId="0" borderId="19" xfId="238" applyFont="1" applyBorder="1" applyAlignment="1" applyProtection="1">
      <alignment horizontal="center" vertical="center" wrapText="1"/>
    </xf>
    <xf numFmtId="0" fontId="46" fillId="0" borderId="70" xfId="238" applyFont="1" applyBorder="1" applyAlignment="1" applyProtection="1">
      <alignment horizontal="center" vertical="center" wrapText="1"/>
    </xf>
    <xf numFmtId="0" fontId="35" fillId="49" borderId="19" xfId="238" applyFont="1" applyFill="1" applyBorder="1" applyAlignment="1" applyProtection="1">
      <alignment horizontal="left" vertical="center"/>
    </xf>
    <xf numFmtId="0" fontId="35" fillId="49" borderId="18" xfId="238" applyFont="1" applyFill="1" applyBorder="1" applyAlignment="1" applyProtection="1">
      <alignment horizontal="left" vertical="center"/>
    </xf>
    <xf numFmtId="0" fontId="31" fillId="51" borderId="45" xfId="238" applyFont="1" applyFill="1" applyBorder="1" applyAlignment="1" applyProtection="1">
      <alignment horizontal="center" vertical="center"/>
    </xf>
    <xf numFmtId="0" fontId="31" fillId="51" borderId="19" xfId="238" applyFont="1" applyFill="1" applyBorder="1" applyAlignment="1" applyProtection="1">
      <alignment horizontal="center" vertical="center"/>
    </xf>
    <xf numFmtId="0" fontId="36" fillId="0" borderId="30" xfId="0" applyFont="1" applyBorder="1" applyAlignment="1">
      <alignment horizontal="center"/>
    </xf>
    <xf numFmtId="0" fontId="59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24" fillId="0" borderId="31" xfId="238" applyFont="1" applyBorder="1" applyAlignment="1" applyProtection="1">
      <alignment horizontal="left" vertical="top"/>
    </xf>
    <xf numFmtId="0" fontId="11" fillId="0" borderId="30" xfId="238" applyBorder="1" applyAlignment="1" applyProtection="1">
      <alignment horizontal="center" vertical="center"/>
    </xf>
    <xf numFmtId="0" fontId="28" fillId="0" borderId="30" xfId="225" applyFont="1" applyBorder="1" applyAlignment="1">
      <alignment horizontal="center"/>
    </xf>
    <xf numFmtId="39" fontId="58" fillId="0" borderId="31" xfId="317" applyNumberFormat="1" applyFont="1" applyBorder="1" applyAlignment="1">
      <alignment horizontal="center" vertical="center"/>
    </xf>
    <xf numFmtId="39" fontId="28" fillId="0" borderId="0" xfId="317" applyNumberFormat="1" applyFont="1" applyAlignment="1">
      <alignment horizontal="center" vertical="center"/>
    </xf>
    <xf numFmtId="0" fontId="30" fillId="0" borderId="45" xfId="225" applyFont="1" applyBorder="1" applyAlignment="1">
      <alignment horizontal="left"/>
    </xf>
    <xf numFmtId="0" fontId="30" fillId="0" borderId="19" xfId="225" applyFont="1" applyBorder="1" applyAlignment="1">
      <alignment horizontal="left"/>
    </xf>
    <xf numFmtId="0" fontId="30" fillId="0" borderId="46" xfId="225" applyFont="1" applyBorder="1" applyAlignment="1">
      <alignment horizontal="left"/>
    </xf>
    <xf numFmtId="0" fontId="30" fillId="0" borderId="0" xfId="225" applyFont="1" applyBorder="1" applyAlignment="1">
      <alignment horizontal="left"/>
    </xf>
    <xf numFmtId="0" fontId="30" fillId="0" borderId="43" xfId="225" applyFont="1" applyBorder="1" applyAlignment="1">
      <alignment horizontal="center"/>
    </xf>
    <xf numFmtId="0" fontId="30" fillId="0" borderId="16" xfId="225" applyFont="1" applyBorder="1" applyAlignment="1">
      <alignment horizontal="center"/>
    </xf>
    <xf numFmtId="0" fontId="30" fillId="0" borderId="40" xfId="225" applyFont="1" applyBorder="1" applyAlignment="1">
      <alignment horizontal="center"/>
    </xf>
    <xf numFmtId="0" fontId="30" fillId="0" borderId="38" xfId="225" applyFont="1" applyBorder="1" applyAlignment="1">
      <alignment horizontal="center"/>
    </xf>
    <xf numFmtId="0" fontId="30" fillId="0" borderId="64" xfId="225" applyFont="1" applyBorder="1" applyAlignment="1">
      <alignment horizontal="center"/>
    </xf>
    <xf numFmtId="0" fontId="28" fillId="0" borderId="46" xfId="225" applyFont="1" applyBorder="1" applyAlignment="1">
      <alignment horizontal="center"/>
    </xf>
    <xf numFmtId="0" fontId="28" fillId="0" borderId="0" xfId="225" applyFont="1" applyBorder="1" applyAlignment="1">
      <alignment horizontal="center"/>
    </xf>
    <xf numFmtId="0" fontId="28" fillId="0" borderId="60" xfId="225" applyFont="1" applyBorder="1" applyAlignment="1">
      <alignment horizontal="center"/>
    </xf>
    <xf numFmtId="0" fontId="28" fillId="0" borderId="44" xfId="225" applyFont="1" applyBorder="1" applyAlignment="1">
      <alignment horizontal="center"/>
    </xf>
    <xf numFmtId="0" fontId="28" fillId="0" borderId="14" xfId="225" applyFont="1" applyBorder="1" applyAlignment="1">
      <alignment horizontal="center"/>
    </xf>
    <xf numFmtId="0" fontId="28" fillId="0" borderId="55" xfId="225" applyFont="1" applyBorder="1" applyAlignment="1">
      <alignment horizontal="center"/>
    </xf>
    <xf numFmtId="0" fontId="28" fillId="0" borderId="43" xfId="225" applyFont="1" applyBorder="1" applyAlignment="1">
      <alignment horizontal="center"/>
    </xf>
    <xf numFmtId="0" fontId="28" fillId="0" borderId="15" xfId="225" applyFont="1" applyBorder="1" applyAlignment="1">
      <alignment horizontal="center"/>
    </xf>
    <xf numFmtId="0" fontId="28" fillId="0" borderId="16" xfId="225" applyFont="1" applyBorder="1" applyAlignment="1">
      <alignment horizontal="center"/>
    </xf>
    <xf numFmtId="0" fontId="47" fillId="0" borderId="44" xfId="225" applyFont="1" applyFill="1" applyBorder="1" applyAlignment="1">
      <alignment horizontal="center"/>
    </xf>
    <xf numFmtId="0" fontId="47" fillId="0" borderId="14" xfId="225" applyFont="1" applyFill="1" applyBorder="1" applyAlignment="1">
      <alignment horizontal="center"/>
    </xf>
    <xf numFmtId="0" fontId="47" fillId="0" borderId="55" xfId="225" applyFont="1" applyFill="1" applyBorder="1" applyAlignment="1">
      <alignment horizontal="center"/>
    </xf>
    <xf numFmtId="0" fontId="50" fillId="0" borderId="46" xfId="225" applyFont="1" applyBorder="1" applyAlignment="1">
      <alignment horizontal="center"/>
    </xf>
    <xf numFmtId="0" fontId="50" fillId="0" borderId="0" xfId="225" applyFont="1" applyBorder="1" applyAlignment="1">
      <alignment horizontal="center"/>
    </xf>
    <xf numFmtId="0" fontId="50" fillId="0" borderId="60" xfId="225" applyFont="1" applyBorder="1" applyAlignment="1">
      <alignment horizontal="center"/>
    </xf>
    <xf numFmtId="4" fontId="51" fillId="0" borderId="58" xfId="225" applyNumberFormat="1" applyFont="1" applyFill="1" applyBorder="1" applyAlignment="1">
      <alignment horizontal="center"/>
    </xf>
    <xf numFmtId="4" fontId="51" fillId="0" borderId="53" xfId="225" applyNumberFormat="1" applyFont="1" applyFill="1" applyBorder="1" applyAlignment="1">
      <alignment horizontal="center"/>
    </xf>
    <xf numFmtId="4" fontId="51" fillId="0" borderId="73" xfId="225" applyNumberFormat="1" applyFont="1" applyFill="1" applyBorder="1" applyAlignment="1">
      <alignment horizontal="center"/>
    </xf>
    <xf numFmtId="4" fontId="30" fillId="0" borderId="56" xfId="225" applyNumberFormat="1" applyFont="1" applyFill="1" applyBorder="1" applyAlignment="1">
      <alignment horizontal="center" vertical="center"/>
    </xf>
    <xf numFmtId="4" fontId="30" fillId="0" borderId="54" xfId="225" applyNumberFormat="1" applyFont="1" applyFill="1" applyBorder="1" applyAlignment="1">
      <alignment horizontal="center" vertical="center"/>
    </xf>
    <xf numFmtId="4" fontId="30" fillId="0" borderId="74" xfId="225" applyNumberFormat="1" applyFont="1" applyFill="1" applyBorder="1" applyAlignment="1">
      <alignment horizontal="center" vertical="center"/>
    </xf>
    <xf numFmtId="4" fontId="30" fillId="0" borderId="57" xfId="225" applyNumberFormat="1" applyFont="1" applyFill="1" applyBorder="1" applyAlignment="1">
      <alignment horizontal="center" vertical="center"/>
    </xf>
    <xf numFmtId="4" fontId="30" fillId="0" borderId="38" xfId="225" applyNumberFormat="1" applyFont="1" applyFill="1" applyBorder="1" applyAlignment="1">
      <alignment horizontal="center" vertical="center"/>
    </xf>
    <xf numFmtId="4" fontId="30" fillId="0" borderId="64" xfId="225" applyNumberFormat="1" applyFont="1" applyFill="1" applyBorder="1" applyAlignment="1">
      <alignment horizontal="center" vertical="center"/>
    </xf>
    <xf numFmtId="4" fontId="30" fillId="0" borderId="32" xfId="225" applyNumberFormat="1" applyFont="1" applyBorder="1" applyAlignment="1">
      <alignment horizontal="center"/>
    </xf>
    <xf numFmtId="4" fontId="30" fillId="0" borderId="68" xfId="225" applyNumberFormat="1" applyFont="1" applyBorder="1" applyAlignment="1">
      <alignment horizontal="center"/>
    </xf>
    <xf numFmtId="0" fontId="30" fillId="0" borderId="36" xfId="225" applyNumberFormat="1" applyFont="1" applyBorder="1" applyAlignment="1">
      <alignment horizontal="center" vertical="center" wrapText="1"/>
    </xf>
    <xf numFmtId="0" fontId="30" fillId="0" borderId="59" xfId="225" applyNumberFormat="1" applyFont="1" applyBorder="1" applyAlignment="1">
      <alignment horizontal="center" vertical="center" wrapText="1"/>
    </xf>
    <xf numFmtId="0" fontId="30" fillId="0" borderId="75" xfId="225" applyNumberFormat="1" applyFont="1" applyBorder="1" applyAlignment="1">
      <alignment horizontal="center" vertical="center" wrapText="1"/>
    </xf>
    <xf numFmtId="17" fontId="30" fillId="0" borderId="37" xfId="225" applyNumberFormat="1" applyFont="1" applyBorder="1" applyAlignment="1">
      <alignment horizontal="center"/>
    </xf>
    <xf numFmtId="17" fontId="30" fillId="0" borderId="69" xfId="225" applyNumberFormat="1" applyFont="1" applyBorder="1" applyAlignment="1">
      <alignment horizontal="center"/>
    </xf>
  </cellXfs>
  <cellStyles count="31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1" xfId="7"/>
    <cellStyle name="20% - Ênfase1 2" xfId="8"/>
    <cellStyle name="20% - Ênfase1 3" xfId="9"/>
    <cellStyle name="20% - Ênfase1 4" xfId="10"/>
    <cellStyle name="20% - Ênfase1 5" xfId="11"/>
    <cellStyle name="20% - Ênfase1 6" xfId="12"/>
    <cellStyle name="20% - Ênfase2 1" xfId="13"/>
    <cellStyle name="20% - Ênfase2 2" xfId="14"/>
    <cellStyle name="20% - Ênfase2 3" xfId="15"/>
    <cellStyle name="20% - Ênfase2 4" xfId="16"/>
    <cellStyle name="20% - Ênfase2 5" xfId="17"/>
    <cellStyle name="20% - Ênfase2 6" xfId="18"/>
    <cellStyle name="20% - Ênfase3 1" xfId="19"/>
    <cellStyle name="20% - Ênfase3 2" xfId="20"/>
    <cellStyle name="20% - Ênfase3 3" xfId="21"/>
    <cellStyle name="20% - Ênfase3 4" xfId="22"/>
    <cellStyle name="20% - Ênfase3 5" xfId="23"/>
    <cellStyle name="20% - Ênfase3 6" xfId="24"/>
    <cellStyle name="20% - Ênfase4 1" xfId="25"/>
    <cellStyle name="20% - Ênfase4 2" xfId="26"/>
    <cellStyle name="20% - Ênfase4 3" xfId="27"/>
    <cellStyle name="20% - Ênfase4 4" xfId="28"/>
    <cellStyle name="20% - Ênfase4 5" xfId="29"/>
    <cellStyle name="20% - Ênfase4 6" xfId="30"/>
    <cellStyle name="20% - Ênfase5 1" xfId="31"/>
    <cellStyle name="20% - Ênfase5 2" xfId="32"/>
    <cellStyle name="20% - Ênfase5 3" xfId="33"/>
    <cellStyle name="20% - Ênfase5 4" xfId="34"/>
    <cellStyle name="20% - Ênfase5 5" xfId="35"/>
    <cellStyle name="20% - Ênfase5 6" xfId="36"/>
    <cellStyle name="20% - Ênfase6 1" xfId="37"/>
    <cellStyle name="20% - Ênfase6 2" xfId="38"/>
    <cellStyle name="20% - Ênfase6 3" xfId="39"/>
    <cellStyle name="20% - Ênfase6 4" xfId="40"/>
    <cellStyle name="20% - Ênfase6 5" xfId="41"/>
    <cellStyle name="20% - Ênfase6 6" xfId="42"/>
    <cellStyle name="40% - Accent1" xfId="43"/>
    <cellStyle name="40% - Accent2" xfId="44"/>
    <cellStyle name="40% - Accent3" xfId="45"/>
    <cellStyle name="40% - Accent4" xfId="46"/>
    <cellStyle name="40% - Accent5" xfId="47"/>
    <cellStyle name="40% - Accent6" xfId="48"/>
    <cellStyle name="40% - Ênfase1 1" xfId="49"/>
    <cellStyle name="40% - Ênfase1 2" xfId="50"/>
    <cellStyle name="40% - Ênfase1 3" xfId="51"/>
    <cellStyle name="40% - Ênfase1 4" xfId="52"/>
    <cellStyle name="40% - Ênfase1 5" xfId="53"/>
    <cellStyle name="40% - Ênfase1 6" xfId="54"/>
    <cellStyle name="40% - Ênfase2 1" xfId="55"/>
    <cellStyle name="40% - Ênfase2 2" xfId="56"/>
    <cellStyle name="40% - Ênfase2 3" xfId="57"/>
    <cellStyle name="40% - Ênfase2 4" xfId="58"/>
    <cellStyle name="40% - Ênfase2 5" xfId="59"/>
    <cellStyle name="40% - Ênfase2 6" xfId="60"/>
    <cellStyle name="40% - Ênfase3 1" xfId="61"/>
    <cellStyle name="40% - Ênfase3 2" xfId="62"/>
    <cellStyle name="40% - Ênfase3 3" xfId="63"/>
    <cellStyle name="40% - Ênfase3 4" xfId="64"/>
    <cellStyle name="40% - Ênfase3 5" xfId="65"/>
    <cellStyle name="40% - Ênfase3 6" xfId="66"/>
    <cellStyle name="40% - Ênfase4 1" xfId="67"/>
    <cellStyle name="40% - Ênfase4 2" xfId="68"/>
    <cellStyle name="40% - Ênfase4 3" xfId="69"/>
    <cellStyle name="40% - Ênfase4 4" xfId="70"/>
    <cellStyle name="40% - Ênfase4 5" xfId="71"/>
    <cellStyle name="40% - Ênfase4 6" xfId="72"/>
    <cellStyle name="40% - Ênfase5 1" xfId="73"/>
    <cellStyle name="40% - Ênfase5 2" xfId="74"/>
    <cellStyle name="40% - Ênfase5 3" xfId="75"/>
    <cellStyle name="40% - Ênfase5 4" xfId="76"/>
    <cellStyle name="40% - Ênfase5 5" xfId="77"/>
    <cellStyle name="40% - Ênfase5 6" xfId="78"/>
    <cellStyle name="40% - Ênfase6 1" xfId="79"/>
    <cellStyle name="40% - Ênfase6 2" xfId="80"/>
    <cellStyle name="40% - Ênfase6 3" xfId="81"/>
    <cellStyle name="40% - Ênfase6 4" xfId="82"/>
    <cellStyle name="40% - Ênfase6 5" xfId="83"/>
    <cellStyle name="40% - Ênfase6 6" xfId="84"/>
    <cellStyle name="60% - Accent1" xfId="85"/>
    <cellStyle name="60% - Accent2" xfId="86"/>
    <cellStyle name="60% - Accent3" xfId="87"/>
    <cellStyle name="60% - Accent4" xfId="88"/>
    <cellStyle name="60% - Accent5" xfId="89"/>
    <cellStyle name="60% - Accent6" xfId="90"/>
    <cellStyle name="60% - Ênfase1 1" xfId="91"/>
    <cellStyle name="60% - Ênfase1 2" xfId="92"/>
    <cellStyle name="60% - Ênfase1 3" xfId="93"/>
    <cellStyle name="60% - Ênfase1 4" xfId="94"/>
    <cellStyle name="60% - Ênfase1 5" xfId="95"/>
    <cellStyle name="60% - Ênfase1 6" xfId="96"/>
    <cellStyle name="60% - Ênfase2 1" xfId="97"/>
    <cellStyle name="60% - Ênfase2 2" xfId="98"/>
    <cellStyle name="60% - Ênfase2 3" xfId="99"/>
    <cellStyle name="60% - Ênfase2 4" xfId="100"/>
    <cellStyle name="60% - Ênfase2 5" xfId="101"/>
    <cellStyle name="60% - Ênfase2 6" xfId="102"/>
    <cellStyle name="60% - Ênfase3 1" xfId="103"/>
    <cellStyle name="60% - Ênfase3 2" xfId="104"/>
    <cellStyle name="60% - Ênfase3 3" xfId="105"/>
    <cellStyle name="60% - Ênfase3 4" xfId="106"/>
    <cellStyle name="60% - Ênfase3 5" xfId="107"/>
    <cellStyle name="60% - Ênfase3 6" xfId="108"/>
    <cellStyle name="60% - Ênfase4 1" xfId="109"/>
    <cellStyle name="60% - Ênfase4 2" xfId="110"/>
    <cellStyle name="60% - Ênfase4 3" xfId="111"/>
    <cellStyle name="60% - Ênfase4 37" xfId="112"/>
    <cellStyle name="60% - Ênfase4 4" xfId="113"/>
    <cellStyle name="60% - Ênfase4 5" xfId="114"/>
    <cellStyle name="60% - Ênfase4 6" xfId="115"/>
    <cellStyle name="60% - Ênfase5 1" xfId="116"/>
    <cellStyle name="60% - Ênfase5 2" xfId="117"/>
    <cellStyle name="60% - Ênfase5 3" xfId="118"/>
    <cellStyle name="60% - Ênfase5 4" xfId="119"/>
    <cellStyle name="60% - Ênfase5 5" xfId="120"/>
    <cellStyle name="60% - Ênfase5 6" xfId="121"/>
    <cellStyle name="60% - Ênfase6 1" xfId="122"/>
    <cellStyle name="60% - Ênfase6 2" xfId="123"/>
    <cellStyle name="60% - Ênfase6 3" xfId="124"/>
    <cellStyle name="60% - Ênfase6 4" xfId="125"/>
    <cellStyle name="60% - Ênfase6 5" xfId="126"/>
    <cellStyle name="60% - Ênfase6 6" xfId="127"/>
    <cellStyle name="Accent1" xfId="128"/>
    <cellStyle name="Accent2" xfId="129"/>
    <cellStyle name="Accent3" xfId="130"/>
    <cellStyle name="Accent4" xfId="131"/>
    <cellStyle name="Accent5" xfId="132"/>
    <cellStyle name="Accent6" xfId="133"/>
    <cellStyle name="Bad" xfId="134"/>
    <cellStyle name="Bom" xfId="204" builtinId="26" customBuiltin="1"/>
    <cellStyle name="Bom 1" xfId="135"/>
    <cellStyle name="Bom 2" xfId="136"/>
    <cellStyle name="Bom 3" xfId="137"/>
    <cellStyle name="Bom 4" xfId="138"/>
    <cellStyle name="Bom 5" xfId="139"/>
    <cellStyle name="Bom 6" xfId="140"/>
    <cellStyle name="Calculation" xfId="141"/>
    <cellStyle name="Cálculo 1" xfId="142"/>
    <cellStyle name="Cálculo 2" xfId="143"/>
    <cellStyle name="Cálculo 3" xfId="144"/>
    <cellStyle name="Cálculo 4" xfId="145"/>
    <cellStyle name="Cálculo 5" xfId="146"/>
    <cellStyle name="Cálculo 6" xfId="147"/>
    <cellStyle name="Célula de Verificação" xfId="160" builtinId="23" customBuiltin="1"/>
    <cellStyle name="Célula de Verificação 1" xfId="148"/>
    <cellStyle name="Célula de Verificação 2" xfId="149"/>
    <cellStyle name="Célula de Verificação 3" xfId="150"/>
    <cellStyle name="Célula de Verificação 4" xfId="151"/>
    <cellStyle name="Célula de Verificação 5" xfId="152"/>
    <cellStyle name="Célula de Verificação 6" xfId="153"/>
    <cellStyle name="Célula Vinculada" xfId="216" builtinId="24" customBuiltin="1"/>
    <cellStyle name="Célula Vinculada 1" xfId="154"/>
    <cellStyle name="Célula Vinculada 2" xfId="155"/>
    <cellStyle name="Célula Vinculada 3" xfId="156"/>
    <cellStyle name="Célula Vinculada 4" xfId="157"/>
    <cellStyle name="Célula Vinculada 5" xfId="158"/>
    <cellStyle name="Célula Vinculada 6" xfId="159"/>
    <cellStyle name="Ênfase1 1" xfId="161"/>
    <cellStyle name="Ênfase1 2" xfId="162"/>
    <cellStyle name="Ênfase1 3" xfId="163"/>
    <cellStyle name="Ênfase1 4" xfId="164"/>
    <cellStyle name="Ênfase1 5" xfId="165"/>
    <cellStyle name="Ênfase1 6" xfId="166"/>
    <cellStyle name="Ênfase2 1" xfId="167"/>
    <cellStyle name="Ênfase2 2" xfId="168"/>
    <cellStyle name="Ênfase2 3" xfId="169"/>
    <cellStyle name="Ênfase2 4" xfId="170"/>
    <cellStyle name="Ênfase2 5" xfId="171"/>
    <cellStyle name="Ênfase2 6" xfId="172"/>
    <cellStyle name="Ênfase3 1" xfId="173"/>
    <cellStyle name="Ênfase3 2" xfId="174"/>
    <cellStyle name="Ênfase3 3" xfId="175"/>
    <cellStyle name="Ênfase3 4" xfId="176"/>
    <cellStyle name="Ênfase3 5" xfId="177"/>
    <cellStyle name="Ênfase3 6" xfId="178"/>
    <cellStyle name="Ênfase4 1" xfId="179"/>
    <cellStyle name="Ênfase4 2" xfId="180"/>
    <cellStyle name="Ênfase4 3" xfId="181"/>
    <cellStyle name="Ênfase4 4" xfId="182"/>
    <cellStyle name="Ênfase4 5" xfId="183"/>
    <cellStyle name="Ênfase4 6" xfId="184"/>
    <cellStyle name="Ênfase5 1" xfId="185"/>
    <cellStyle name="Ênfase5 2" xfId="186"/>
    <cellStyle name="Ênfase5 3" xfId="187"/>
    <cellStyle name="Ênfase5 4" xfId="188"/>
    <cellStyle name="Ênfase5 5" xfId="189"/>
    <cellStyle name="Ênfase5 6" xfId="190"/>
    <cellStyle name="Ênfase6 1" xfId="191"/>
    <cellStyle name="Ênfase6 2" xfId="192"/>
    <cellStyle name="Ênfase6 3" xfId="193"/>
    <cellStyle name="Ênfase6 4" xfId="194"/>
    <cellStyle name="Ênfase6 5" xfId="195"/>
    <cellStyle name="Ênfase6 6" xfId="196"/>
    <cellStyle name="Entrada" xfId="215" builtinId="20" customBuiltin="1"/>
    <cellStyle name="Entrada 1" xfId="197"/>
    <cellStyle name="Entrada 2" xfId="198"/>
    <cellStyle name="Entrada 3" xfId="199"/>
    <cellStyle name="Entrada 4" xfId="200"/>
    <cellStyle name="Entrada 5" xfId="201"/>
    <cellStyle name="Entrada 6" xfId="202"/>
    <cellStyle name="Explanatory Text" xfId="203"/>
    <cellStyle name="Heading 1" xfId="205"/>
    <cellStyle name="Heading 2" xfId="206"/>
    <cellStyle name="Heading 3" xfId="207"/>
    <cellStyle name="Heading 4" xfId="208"/>
    <cellStyle name="Incorreto 1" xfId="209"/>
    <cellStyle name="Incorreto 2" xfId="210"/>
    <cellStyle name="Incorreto 3" xfId="211"/>
    <cellStyle name="Incorreto 4" xfId="212"/>
    <cellStyle name="Incorreto 5" xfId="213"/>
    <cellStyle name="Incorreto 6" xfId="214"/>
    <cellStyle name="Moeda 2" xfId="217"/>
    <cellStyle name="Moeda_Orç. modificado-02-06-2003" xfId="317"/>
    <cellStyle name="Neutra" xfId="224" builtinId="28" customBuiltin="1"/>
    <cellStyle name="Neutra 1" xfId="218"/>
    <cellStyle name="Neutra 2" xfId="219"/>
    <cellStyle name="Neutra 3" xfId="220"/>
    <cellStyle name="Neutra 4" xfId="221"/>
    <cellStyle name="Neutra 5" xfId="222"/>
    <cellStyle name="Neutra 6" xfId="223"/>
    <cellStyle name="Normal" xfId="0" builtinId="0"/>
    <cellStyle name="Normal 2" xfId="225"/>
    <cellStyle name="Normal 2 2" xfId="226"/>
    <cellStyle name="Normal 2_PMOI Rev2013_08" xfId="227"/>
    <cellStyle name="Normal 3" xfId="228"/>
    <cellStyle name="Normal 3 1" xfId="229"/>
    <cellStyle name="Normal 3_PMOI Rev2013_08" xfId="230"/>
    <cellStyle name="Normal 4" xfId="231"/>
    <cellStyle name="Normal 4 2" xfId="232"/>
    <cellStyle name="Normal 4 2 2" xfId="233"/>
    <cellStyle name="Normal 4 2_SIGEO Ver_2013A" xfId="234"/>
    <cellStyle name="Normal 4_PMOI - BDI Cotacao Rev_05" xfId="235"/>
    <cellStyle name="Normal 5" xfId="236"/>
    <cellStyle name="Normal 6" xfId="237"/>
    <cellStyle name="Normal_Plan1" xfId="238"/>
    <cellStyle name="Nota" xfId="245" builtinId="10" customBuiltin="1"/>
    <cellStyle name="Nota 1" xfId="239"/>
    <cellStyle name="Nota 2" xfId="240"/>
    <cellStyle name="Nota 3" xfId="241"/>
    <cellStyle name="Nota 4" xfId="242"/>
    <cellStyle name="Nota 5" xfId="243"/>
    <cellStyle name="Nota 6" xfId="244"/>
    <cellStyle name="Output" xfId="246"/>
    <cellStyle name="Porcentagem 2" xfId="247"/>
    <cellStyle name="Porcentagem_Plan1" xfId="248"/>
    <cellStyle name="Saída 1" xfId="249"/>
    <cellStyle name="Saída 2" xfId="250"/>
    <cellStyle name="Saída 3" xfId="251"/>
    <cellStyle name="Saída 4" xfId="252"/>
    <cellStyle name="Saída 5" xfId="253"/>
    <cellStyle name="Saída 6" xfId="254"/>
    <cellStyle name="Texto de Aviso" xfId="316" builtinId="11" customBuiltin="1"/>
    <cellStyle name="Texto de Aviso 1" xfId="256"/>
    <cellStyle name="Texto de Aviso 2" xfId="257"/>
    <cellStyle name="Texto de Aviso 3" xfId="258"/>
    <cellStyle name="Texto de Aviso 4" xfId="259"/>
    <cellStyle name="Texto de Aviso 5" xfId="260"/>
    <cellStyle name="Texto de Aviso 6" xfId="261"/>
    <cellStyle name="Texto Explicativo 1" xfId="262"/>
    <cellStyle name="Texto Explicativo 2" xfId="263"/>
    <cellStyle name="Texto Explicativo 3" xfId="264"/>
    <cellStyle name="Texto Explicativo 4" xfId="265"/>
    <cellStyle name="Texto Explicativo 5" xfId="266"/>
    <cellStyle name="Texto Explicativo 6" xfId="267"/>
    <cellStyle name="Title" xfId="268"/>
    <cellStyle name="Título 1 1" xfId="269"/>
    <cellStyle name="Título 1 2" xfId="270"/>
    <cellStyle name="Título 1 3" xfId="271"/>
    <cellStyle name="Título 1 4" xfId="272"/>
    <cellStyle name="Título 1 5" xfId="273"/>
    <cellStyle name="Título 1 6" xfId="274"/>
    <cellStyle name="Título 1 7" xfId="275"/>
    <cellStyle name="Título 10" xfId="276"/>
    <cellStyle name="Titulo 2" xfId="277"/>
    <cellStyle name="Título 2 1" xfId="278"/>
    <cellStyle name="Título 2 2" xfId="279"/>
    <cellStyle name="Título 2 3" xfId="280"/>
    <cellStyle name="Título 2 4" xfId="281"/>
    <cellStyle name="Título 2 5" xfId="282"/>
    <cellStyle name="Título 2 6" xfId="283"/>
    <cellStyle name="Titulo 3" xfId="284"/>
    <cellStyle name="Título 3 1" xfId="285"/>
    <cellStyle name="Título 3 2" xfId="286"/>
    <cellStyle name="Título 3 3" xfId="287"/>
    <cellStyle name="Título 3 4" xfId="288"/>
    <cellStyle name="Título 3 5" xfId="289"/>
    <cellStyle name="Título 3 6" xfId="290"/>
    <cellStyle name="Título 4 1" xfId="291"/>
    <cellStyle name="Título 4 2" xfId="292"/>
    <cellStyle name="Título 4 3" xfId="293"/>
    <cellStyle name="Título 4 4" xfId="294"/>
    <cellStyle name="Título 4 5" xfId="295"/>
    <cellStyle name="Título 4 6" xfId="296"/>
    <cellStyle name="Título 5" xfId="297"/>
    <cellStyle name="Título 6" xfId="298"/>
    <cellStyle name="Título 7" xfId="299"/>
    <cellStyle name="Título 8" xfId="300"/>
    <cellStyle name="Título 9" xfId="301"/>
    <cellStyle name="Total" xfId="302" builtinId="25" customBuiltin="1"/>
    <cellStyle name="Total 1" xfId="303"/>
    <cellStyle name="Total 2" xfId="304"/>
    <cellStyle name="Total 3" xfId="305"/>
    <cellStyle name="Total 4" xfId="306"/>
    <cellStyle name="Total 5" xfId="307"/>
    <cellStyle name="Total 6" xfId="308"/>
    <cellStyle name="Vírgula" xfId="255" builtinId="3"/>
    <cellStyle name="Vírgula 2" xfId="309"/>
    <cellStyle name="Vírgula 2 2" xfId="310"/>
    <cellStyle name="Vírgula 2 2 2" xfId="311"/>
    <cellStyle name="Vírgula 3" xfId="312"/>
    <cellStyle name="Vírgula 3 2" xfId="313"/>
    <cellStyle name="Vírgula 3_PMOI Rev2013_08" xfId="314"/>
    <cellStyle name="Vírgula 4" xfId="315"/>
  </cellStyles>
  <dxfs count="0"/>
  <tableStyles count="0" defaultTableStyle="TableStyleMedium9" defaultPivotStyle="PivotStyleLight16"/>
  <colors>
    <mruColors>
      <color rgb="FF00A249"/>
      <color rgb="FF00261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139700</xdr:rowOff>
    </xdr:from>
    <xdr:to>
      <xdr:col>1</xdr:col>
      <xdr:colOff>165100</xdr:colOff>
      <xdr:row>4</xdr:row>
      <xdr:rowOff>33129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0975" y="139700"/>
          <a:ext cx="784225" cy="642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57150</xdr:rowOff>
    </xdr:from>
    <xdr:to>
      <xdr:col>1</xdr:col>
      <xdr:colOff>428625</xdr:colOff>
      <xdr:row>4</xdr:row>
      <xdr:rowOff>133350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" y="57150"/>
          <a:ext cx="9334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abSelected="1" topLeftCell="A25" zoomScale="150" workbookViewId="0">
      <selection activeCell="C48" sqref="C48"/>
    </sheetView>
  </sheetViews>
  <sheetFormatPr defaultRowHeight="12.75"/>
  <cols>
    <col min="1" max="1" width="12" customWidth="1"/>
    <col min="2" max="2" width="5.140625" customWidth="1"/>
    <col min="3" max="3" width="50" customWidth="1"/>
    <col min="4" max="4" width="7" customWidth="1"/>
    <col min="5" max="5" width="5.42578125" customWidth="1"/>
    <col min="6" max="6" width="8.42578125" hidden="1" customWidth="1"/>
    <col min="7" max="7" width="9" hidden="1" customWidth="1"/>
    <col min="8" max="8" width="11.85546875" customWidth="1"/>
    <col min="9" max="9" width="8.140625" customWidth="1"/>
    <col min="10" max="10" width="10" customWidth="1"/>
    <col min="11" max="11" width="13.85546875" customWidth="1"/>
    <col min="13" max="14" width="11.7109375" bestFit="1" customWidth="1"/>
  </cols>
  <sheetData>
    <row r="1" spans="1:14">
      <c r="A1" s="92"/>
      <c r="B1" s="93"/>
      <c r="C1" s="93"/>
      <c r="D1" s="93"/>
      <c r="E1" s="93"/>
      <c r="F1" s="93"/>
      <c r="G1" s="93"/>
      <c r="H1" s="93"/>
      <c r="I1" s="93"/>
      <c r="J1" s="93"/>
      <c r="K1" s="94"/>
    </row>
    <row r="2" spans="1:14" ht="18">
      <c r="A2" s="173" t="s">
        <v>19</v>
      </c>
      <c r="B2" s="174"/>
      <c r="C2" s="174"/>
      <c r="D2" s="174"/>
      <c r="E2" s="174"/>
      <c r="F2" s="174"/>
      <c r="G2" s="174"/>
      <c r="H2" s="174"/>
      <c r="I2" s="174"/>
      <c r="J2" s="174"/>
      <c r="K2" s="175"/>
    </row>
    <row r="3" spans="1:14" ht="15">
      <c r="A3" s="176" t="s">
        <v>20</v>
      </c>
      <c r="B3" s="177"/>
      <c r="C3" s="177"/>
      <c r="D3" s="177"/>
      <c r="E3" s="177"/>
      <c r="F3" s="177"/>
      <c r="G3" s="177"/>
      <c r="H3" s="177"/>
      <c r="I3" s="177"/>
      <c r="J3" s="177"/>
      <c r="K3" s="178"/>
    </row>
    <row r="4" spans="1:14">
      <c r="A4" s="179" t="s">
        <v>53</v>
      </c>
      <c r="B4" s="180"/>
      <c r="C4" s="180"/>
      <c r="D4" s="180"/>
      <c r="E4" s="180"/>
      <c r="F4" s="180"/>
      <c r="G4" s="180"/>
      <c r="H4" s="180"/>
      <c r="I4" s="180"/>
      <c r="J4" s="180"/>
      <c r="K4" s="181"/>
    </row>
    <row r="5" spans="1:14" ht="15">
      <c r="A5" s="182" t="s">
        <v>42</v>
      </c>
      <c r="B5" s="183"/>
      <c r="C5" s="183"/>
      <c r="D5" s="183"/>
      <c r="E5" s="183"/>
      <c r="F5" s="183"/>
      <c r="G5" s="183"/>
      <c r="H5" s="183"/>
      <c r="I5" s="183"/>
      <c r="J5" s="183"/>
      <c r="K5" s="184"/>
    </row>
    <row r="6" spans="1:14" ht="15" customHeight="1">
      <c r="A6" s="95" t="s">
        <v>7</v>
      </c>
      <c r="B6" s="197" t="s">
        <v>13</v>
      </c>
      <c r="C6" s="197"/>
      <c r="D6" s="69" t="s">
        <v>55</v>
      </c>
      <c r="E6" s="69"/>
      <c r="F6" s="11"/>
      <c r="G6" s="11"/>
      <c r="H6" s="11"/>
      <c r="I6" s="4" t="s">
        <v>40</v>
      </c>
      <c r="J6" s="76"/>
      <c r="K6" s="96"/>
    </row>
    <row r="7" spans="1:14" ht="16.5" customHeight="1">
      <c r="A7" s="97" t="s">
        <v>4</v>
      </c>
      <c r="B7" s="198"/>
      <c r="C7" s="198"/>
      <c r="D7" s="70" t="s">
        <v>35</v>
      </c>
      <c r="E7" s="70"/>
      <c r="F7" s="12"/>
      <c r="G7" s="12"/>
      <c r="H7" s="13"/>
      <c r="I7" s="9"/>
      <c r="J7" s="71"/>
      <c r="K7" s="98"/>
    </row>
    <row r="8" spans="1:14" ht="33" customHeight="1" thickBot="1">
      <c r="A8" s="99" t="s">
        <v>54</v>
      </c>
      <c r="B8" s="2" t="s">
        <v>0</v>
      </c>
      <c r="C8" s="3"/>
      <c r="D8" s="6" t="s">
        <v>1</v>
      </c>
      <c r="E8" s="7" t="s">
        <v>6</v>
      </c>
      <c r="F8" s="7" t="s">
        <v>3</v>
      </c>
      <c r="G8" s="7" t="s">
        <v>2</v>
      </c>
      <c r="H8" s="10" t="s">
        <v>14</v>
      </c>
      <c r="I8" s="5" t="s">
        <v>10</v>
      </c>
      <c r="J8" s="21" t="s">
        <v>15</v>
      </c>
      <c r="K8" s="100" t="s">
        <v>11</v>
      </c>
    </row>
    <row r="9" spans="1:14" ht="24.75" customHeight="1" thickBot="1">
      <c r="A9" s="101"/>
      <c r="B9" s="185" t="s">
        <v>86</v>
      </c>
      <c r="C9" s="186"/>
      <c r="D9" s="72"/>
      <c r="E9" s="79"/>
      <c r="F9" s="73"/>
      <c r="G9" s="73"/>
      <c r="H9" s="10"/>
      <c r="I9" s="8"/>
      <c r="J9" s="74"/>
      <c r="K9" s="102"/>
      <c r="N9" s="75"/>
    </row>
    <row r="10" spans="1:14" s="126" customFormat="1" ht="15" customHeight="1" thickBot="1">
      <c r="A10" s="116"/>
      <c r="B10" s="117"/>
      <c r="C10" s="118"/>
      <c r="D10" s="119"/>
      <c r="E10" s="120"/>
      <c r="F10" s="121"/>
      <c r="G10" s="121"/>
      <c r="H10" s="122"/>
      <c r="I10" s="123"/>
      <c r="J10" s="124"/>
      <c r="K10" s="125"/>
      <c r="N10" s="127"/>
    </row>
    <row r="11" spans="1:14" s="134" customFormat="1" ht="19.5" customHeight="1" thickBot="1">
      <c r="A11" s="128"/>
      <c r="B11" s="168" t="s">
        <v>47</v>
      </c>
      <c r="C11" s="30" t="s">
        <v>58</v>
      </c>
      <c r="D11" s="108"/>
      <c r="E11" s="129"/>
      <c r="F11" s="130"/>
      <c r="G11" s="130"/>
      <c r="H11" s="106"/>
      <c r="I11" s="131"/>
      <c r="J11" s="132"/>
      <c r="K11" s="133"/>
      <c r="N11" s="135"/>
    </row>
    <row r="12" spans="1:14" s="134" customFormat="1" ht="18.75" customHeight="1">
      <c r="A12" s="136" t="s">
        <v>36</v>
      </c>
      <c r="B12" s="28" t="s">
        <v>45</v>
      </c>
      <c r="C12" s="31" t="s">
        <v>37</v>
      </c>
      <c r="D12" s="143">
        <v>2.5</v>
      </c>
      <c r="E12" s="144" t="s">
        <v>38</v>
      </c>
      <c r="F12" s="145"/>
      <c r="G12" s="146"/>
      <c r="H12" s="147">
        <v>308.89</v>
      </c>
      <c r="I12" s="148">
        <v>26.3</v>
      </c>
      <c r="J12" s="149">
        <f>(H12*I12)/100+H12</f>
        <v>390.13</v>
      </c>
      <c r="K12" s="150">
        <f>D12*J12</f>
        <v>975.33</v>
      </c>
      <c r="N12" s="135"/>
    </row>
    <row r="13" spans="1:14" s="134" customFormat="1" ht="18.75" customHeight="1">
      <c r="A13" s="103">
        <v>78472</v>
      </c>
      <c r="B13" s="28" t="s">
        <v>48</v>
      </c>
      <c r="C13" s="27" t="s">
        <v>18</v>
      </c>
      <c r="D13" s="151">
        <v>313.81</v>
      </c>
      <c r="E13" s="152" t="s">
        <v>38</v>
      </c>
      <c r="F13" s="153"/>
      <c r="G13" s="154"/>
      <c r="H13" s="155">
        <v>0.28000000000000003</v>
      </c>
      <c r="I13" s="148">
        <v>26.3</v>
      </c>
      <c r="J13" s="149">
        <f t="shared" ref="J13:J19" si="0">(H13*I13)/100+H13</f>
        <v>0.35</v>
      </c>
      <c r="K13" s="150">
        <f t="shared" ref="K13:K24" si="1">D13*J13</f>
        <v>109.83</v>
      </c>
      <c r="N13" s="135"/>
    </row>
    <row r="14" spans="1:14" s="134" customFormat="1" ht="18.75" customHeight="1">
      <c r="A14" s="103">
        <v>97622</v>
      </c>
      <c r="B14" s="28" t="s">
        <v>49</v>
      </c>
      <c r="C14" s="27" t="s">
        <v>73</v>
      </c>
      <c r="D14" s="151">
        <v>20.12</v>
      </c>
      <c r="E14" s="152" t="s">
        <v>39</v>
      </c>
      <c r="F14" s="153"/>
      <c r="G14" s="154"/>
      <c r="H14" s="155">
        <v>38.07</v>
      </c>
      <c r="I14" s="148">
        <v>26.3</v>
      </c>
      <c r="J14" s="149">
        <f t="shared" ref="J14" si="2">(H14*I14)/100+H14</f>
        <v>48.08</v>
      </c>
      <c r="K14" s="150">
        <f t="shared" ref="K14" si="3">D14*J14</f>
        <v>967.37</v>
      </c>
      <c r="N14" s="135"/>
    </row>
    <row r="15" spans="1:14" s="134" customFormat="1" ht="18.75" customHeight="1">
      <c r="A15" s="103" t="s">
        <v>85</v>
      </c>
      <c r="B15" s="28" t="s">
        <v>64</v>
      </c>
      <c r="C15" s="27" t="s">
        <v>87</v>
      </c>
      <c r="D15" s="151">
        <v>5</v>
      </c>
      <c r="E15" s="152" t="s">
        <v>39</v>
      </c>
      <c r="F15" s="153"/>
      <c r="G15" s="154"/>
      <c r="H15" s="155">
        <v>50</v>
      </c>
      <c r="I15" s="148">
        <v>26.3</v>
      </c>
      <c r="J15" s="149">
        <f t="shared" ref="J15" si="4">(H15*I15)/100+H15</f>
        <v>63.15</v>
      </c>
      <c r="K15" s="150">
        <f t="shared" ref="K15" si="5">D15*J15</f>
        <v>315.75</v>
      </c>
      <c r="N15" s="135"/>
    </row>
    <row r="16" spans="1:14" s="134" customFormat="1" ht="18.75" customHeight="1">
      <c r="A16" s="103">
        <v>97631</v>
      </c>
      <c r="B16" s="28" t="s">
        <v>65</v>
      </c>
      <c r="C16" s="27" t="s">
        <v>57</v>
      </c>
      <c r="D16" s="151">
        <v>150</v>
      </c>
      <c r="E16" s="152" t="s">
        <v>38</v>
      </c>
      <c r="F16" s="153"/>
      <c r="G16" s="156"/>
      <c r="H16" s="157">
        <v>2.25</v>
      </c>
      <c r="I16" s="148">
        <v>26.3</v>
      </c>
      <c r="J16" s="158">
        <f>(H16*I16)/100+H16</f>
        <v>2.84</v>
      </c>
      <c r="K16" s="150">
        <f t="shared" si="1"/>
        <v>426</v>
      </c>
      <c r="N16" s="135"/>
    </row>
    <row r="17" spans="1:14" s="134" customFormat="1" ht="18.75" customHeight="1">
      <c r="A17" s="136" t="s">
        <v>60</v>
      </c>
      <c r="B17" s="28" t="s">
        <v>66</v>
      </c>
      <c r="C17" s="31" t="s">
        <v>59</v>
      </c>
      <c r="D17" s="151">
        <v>137.6</v>
      </c>
      <c r="E17" s="152" t="s">
        <v>5</v>
      </c>
      <c r="F17" s="153"/>
      <c r="G17" s="156"/>
      <c r="H17" s="157">
        <v>16.13</v>
      </c>
      <c r="I17" s="148">
        <v>26.3</v>
      </c>
      <c r="J17" s="158">
        <f>(H17*I17)/100+H17</f>
        <v>20.37</v>
      </c>
      <c r="K17" s="150">
        <f t="shared" si="1"/>
        <v>2802.91</v>
      </c>
      <c r="N17" s="135"/>
    </row>
    <row r="18" spans="1:14" s="134" customFormat="1" ht="18.75" customHeight="1">
      <c r="A18" s="103">
        <v>89885</v>
      </c>
      <c r="B18" s="28" t="s">
        <v>67</v>
      </c>
      <c r="C18" s="141" t="s">
        <v>61</v>
      </c>
      <c r="D18" s="159">
        <v>15.69</v>
      </c>
      <c r="E18" s="152" t="s">
        <v>39</v>
      </c>
      <c r="F18" s="160"/>
      <c r="G18" s="161"/>
      <c r="H18" s="162">
        <v>6.86</v>
      </c>
      <c r="I18" s="148">
        <v>26.3</v>
      </c>
      <c r="J18" s="149">
        <f t="shared" ref="J18" si="6">(H18*I18)/100+H18</f>
        <v>8.66</v>
      </c>
      <c r="K18" s="150">
        <f t="shared" si="1"/>
        <v>135.88</v>
      </c>
      <c r="N18" s="135"/>
    </row>
    <row r="19" spans="1:14" s="134" customFormat="1" ht="16.5" customHeight="1">
      <c r="A19" s="136">
        <v>94319</v>
      </c>
      <c r="B19" s="28" t="s">
        <v>68</v>
      </c>
      <c r="C19" s="29" t="s">
        <v>56</v>
      </c>
      <c r="D19" s="163">
        <v>10</v>
      </c>
      <c r="E19" s="144" t="s">
        <v>39</v>
      </c>
      <c r="F19" s="164"/>
      <c r="G19" s="165"/>
      <c r="H19" s="147">
        <v>36.57</v>
      </c>
      <c r="I19" s="148">
        <v>26.3</v>
      </c>
      <c r="J19" s="149">
        <f t="shared" si="0"/>
        <v>46.19</v>
      </c>
      <c r="K19" s="150">
        <f t="shared" si="1"/>
        <v>461.9</v>
      </c>
      <c r="N19" s="135"/>
    </row>
    <row r="20" spans="1:14" s="134" customFormat="1" ht="16.5" customHeight="1">
      <c r="A20" s="103" t="s">
        <v>16</v>
      </c>
      <c r="B20" s="28" t="s">
        <v>69</v>
      </c>
      <c r="C20" s="24" t="s">
        <v>17</v>
      </c>
      <c r="D20" s="151">
        <v>313.81</v>
      </c>
      <c r="E20" s="152" t="s">
        <v>38</v>
      </c>
      <c r="F20" s="153"/>
      <c r="G20" s="156"/>
      <c r="H20" s="157">
        <v>1.1499999999999999</v>
      </c>
      <c r="I20" s="148">
        <v>26.3</v>
      </c>
      <c r="J20" s="149">
        <f t="shared" ref="J20:J22" si="7">(H20*I20)/100+H20</f>
        <v>1.45</v>
      </c>
      <c r="K20" s="150">
        <f t="shared" si="1"/>
        <v>455.02</v>
      </c>
      <c r="N20" s="135"/>
    </row>
    <row r="21" spans="1:14" s="134" customFormat="1" ht="17.25" customHeight="1">
      <c r="A21" s="136">
        <v>94099</v>
      </c>
      <c r="B21" s="28" t="s">
        <v>70</v>
      </c>
      <c r="C21" s="29" t="s">
        <v>12</v>
      </c>
      <c r="D21" s="163">
        <v>313.81</v>
      </c>
      <c r="E21" s="144" t="s">
        <v>38</v>
      </c>
      <c r="F21" s="166"/>
      <c r="G21" s="167"/>
      <c r="H21" s="147">
        <v>2.21</v>
      </c>
      <c r="I21" s="148">
        <v>26.3</v>
      </c>
      <c r="J21" s="149">
        <f t="shared" si="7"/>
        <v>2.79</v>
      </c>
      <c r="K21" s="150">
        <f t="shared" si="1"/>
        <v>875.53</v>
      </c>
      <c r="N21" s="135"/>
    </row>
    <row r="22" spans="1:14" s="134" customFormat="1" ht="17.25" customHeight="1">
      <c r="A22" s="103" t="s">
        <v>43</v>
      </c>
      <c r="B22" s="28" t="s">
        <v>71</v>
      </c>
      <c r="C22" s="24" t="s">
        <v>44</v>
      </c>
      <c r="D22" s="159">
        <v>15.69</v>
      </c>
      <c r="E22" s="152" t="s">
        <v>39</v>
      </c>
      <c r="F22" s="166"/>
      <c r="G22" s="167"/>
      <c r="H22" s="155">
        <v>102.2</v>
      </c>
      <c r="I22" s="148">
        <v>26.3</v>
      </c>
      <c r="J22" s="149">
        <f t="shared" si="7"/>
        <v>129.08000000000001</v>
      </c>
      <c r="K22" s="150">
        <f t="shared" si="1"/>
        <v>2025.27</v>
      </c>
      <c r="N22" s="135"/>
    </row>
    <row r="23" spans="1:14" s="134" customFormat="1" ht="21.75" customHeight="1">
      <c r="A23" s="136" t="s">
        <v>60</v>
      </c>
      <c r="B23" s="28" t="s">
        <v>72</v>
      </c>
      <c r="C23" s="31" t="s">
        <v>63</v>
      </c>
      <c r="D23" s="159">
        <v>254.44</v>
      </c>
      <c r="E23" s="152" t="s">
        <v>38</v>
      </c>
      <c r="F23" s="166"/>
      <c r="G23" s="167"/>
      <c r="H23" s="155">
        <v>64.19</v>
      </c>
      <c r="I23" s="148">
        <v>26.3</v>
      </c>
      <c r="J23" s="149">
        <f t="shared" ref="J23" si="8">(H23*I23)/100+H23</f>
        <v>81.069999999999993</v>
      </c>
      <c r="K23" s="150">
        <f t="shared" si="1"/>
        <v>20627.45</v>
      </c>
      <c r="N23" s="135"/>
    </row>
    <row r="24" spans="1:14" s="134" customFormat="1" ht="23.25" customHeight="1">
      <c r="A24" s="136" t="s">
        <v>60</v>
      </c>
      <c r="B24" s="28" t="s">
        <v>88</v>
      </c>
      <c r="C24" s="31" t="s">
        <v>41</v>
      </c>
      <c r="D24" s="159">
        <v>59.37</v>
      </c>
      <c r="E24" s="152" t="s">
        <v>38</v>
      </c>
      <c r="F24" s="166"/>
      <c r="G24" s="167"/>
      <c r="H24" s="155">
        <v>65.75</v>
      </c>
      <c r="I24" s="148">
        <v>26.3</v>
      </c>
      <c r="J24" s="149">
        <f t="shared" ref="J24" si="9">(H24*I24)/100+H24</f>
        <v>83.04</v>
      </c>
      <c r="K24" s="150">
        <f t="shared" si="1"/>
        <v>4930.08</v>
      </c>
      <c r="N24" s="135"/>
    </row>
    <row r="25" spans="1:14" s="134" customFormat="1">
      <c r="A25" s="103"/>
      <c r="B25" s="23"/>
      <c r="C25" s="27"/>
      <c r="D25" s="78"/>
      <c r="E25" s="22"/>
      <c r="F25" s="25"/>
      <c r="G25" s="26"/>
      <c r="H25" s="140"/>
      <c r="I25" s="137"/>
      <c r="J25" s="20"/>
      <c r="K25" s="105"/>
      <c r="N25" s="135"/>
    </row>
    <row r="26" spans="1:14" s="134" customFormat="1" ht="15" customHeight="1" thickBot="1">
      <c r="A26" s="138"/>
      <c r="B26" s="139"/>
      <c r="C26" s="14"/>
      <c r="D26" s="107"/>
      <c r="E26" s="15"/>
      <c r="F26" s="16"/>
      <c r="G26" s="17"/>
      <c r="H26" s="142" t="s">
        <v>62</v>
      </c>
      <c r="I26" s="18"/>
      <c r="J26" s="19"/>
      <c r="K26" s="104">
        <f>SUM(K12:K25)</f>
        <v>35108.32</v>
      </c>
      <c r="N26" s="135"/>
    </row>
    <row r="27" spans="1:14" s="134" customFormat="1" ht="15" customHeight="1" thickBot="1">
      <c r="A27" s="128"/>
      <c r="B27" s="168" t="s">
        <v>50</v>
      </c>
      <c r="C27" s="30" t="s">
        <v>76</v>
      </c>
      <c r="D27" s="108"/>
      <c r="E27" s="129"/>
      <c r="F27" s="130"/>
      <c r="G27" s="130"/>
      <c r="H27" s="106"/>
      <c r="I27" s="131"/>
      <c r="J27" s="132"/>
      <c r="K27" s="133"/>
      <c r="N27" s="135"/>
    </row>
    <row r="28" spans="1:14" s="134" customFormat="1" ht="19.5" customHeight="1">
      <c r="A28" s="103">
        <v>78472</v>
      </c>
      <c r="B28" s="28" t="s">
        <v>51</v>
      </c>
      <c r="C28" s="27" t="s">
        <v>18</v>
      </c>
      <c r="D28" s="151">
        <v>111.6</v>
      </c>
      <c r="E28" s="152" t="s">
        <v>38</v>
      </c>
      <c r="F28" s="153"/>
      <c r="G28" s="154"/>
      <c r="H28" s="155">
        <v>0.28000000000000003</v>
      </c>
      <c r="I28" s="148">
        <v>26.3</v>
      </c>
      <c r="J28" s="149">
        <f t="shared" ref="J28" si="10">(H28*I28)/100+H28</f>
        <v>0.35</v>
      </c>
      <c r="K28" s="150">
        <f t="shared" ref="K28" si="11">D28*J28</f>
        <v>39.06</v>
      </c>
      <c r="N28" s="135"/>
    </row>
    <row r="29" spans="1:14" s="134" customFormat="1" ht="15" customHeight="1">
      <c r="A29" s="103">
        <v>85184</v>
      </c>
      <c r="B29" s="28" t="s">
        <v>46</v>
      </c>
      <c r="C29" s="27" t="s">
        <v>74</v>
      </c>
      <c r="D29" s="151">
        <v>111.6</v>
      </c>
      <c r="E29" s="152" t="s">
        <v>38</v>
      </c>
      <c r="F29" s="153"/>
      <c r="G29" s="154"/>
      <c r="H29" s="155">
        <v>3.62</v>
      </c>
      <c r="I29" s="148">
        <v>26.3</v>
      </c>
      <c r="J29" s="149">
        <f t="shared" ref="J29:J33" si="12">(H29*I29)/100+H29</f>
        <v>4.57</v>
      </c>
      <c r="K29" s="150">
        <f t="shared" ref="K29:K33" si="13">D29*J29</f>
        <v>510.01</v>
      </c>
      <c r="N29" s="135"/>
    </row>
    <row r="30" spans="1:14" s="134" customFormat="1" ht="17.25" customHeight="1">
      <c r="A30" s="103">
        <v>89885</v>
      </c>
      <c r="B30" s="28" t="s">
        <v>52</v>
      </c>
      <c r="C30" s="141" t="s">
        <v>75</v>
      </c>
      <c r="D30" s="159">
        <v>16.739999999999998</v>
      </c>
      <c r="E30" s="152" t="s">
        <v>39</v>
      </c>
      <c r="F30" s="160"/>
      <c r="G30" s="161"/>
      <c r="H30" s="162">
        <v>6.86</v>
      </c>
      <c r="I30" s="148">
        <v>26.3</v>
      </c>
      <c r="J30" s="149">
        <f t="shared" si="12"/>
        <v>8.66</v>
      </c>
      <c r="K30" s="150">
        <f t="shared" si="13"/>
        <v>144.97</v>
      </c>
      <c r="N30" s="135"/>
    </row>
    <row r="31" spans="1:14" s="134" customFormat="1" ht="17.25" customHeight="1">
      <c r="A31" s="103" t="s">
        <v>16</v>
      </c>
      <c r="B31" s="28" t="s">
        <v>80</v>
      </c>
      <c r="C31" s="24" t="s">
        <v>17</v>
      </c>
      <c r="D31" s="151">
        <v>111.6</v>
      </c>
      <c r="E31" s="152" t="s">
        <v>38</v>
      </c>
      <c r="F31" s="153"/>
      <c r="G31" s="156"/>
      <c r="H31" s="157">
        <v>1.1499999999999999</v>
      </c>
      <c r="I31" s="148">
        <v>26.3</v>
      </c>
      <c r="J31" s="149">
        <f t="shared" si="12"/>
        <v>1.45</v>
      </c>
      <c r="K31" s="150">
        <f t="shared" si="13"/>
        <v>161.82</v>
      </c>
      <c r="N31" s="135"/>
    </row>
    <row r="32" spans="1:14" s="134" customFormat="1" ht="17.25" customHeight="1">
      <c r="A32" s="136">
        <v>94099</v>
      </c>
      <c r="B32" s="28" t="s">
        <v>81</v>
      </c>
      <c r="C32" s="29" t="s">
        <v>12</v>
      </c>
      <c r="D32" s="163">
        <v>111.6</v>
      </c>
      <c r="E32" s="144" t="s">
        <v>38</v>
      </c>
      <c r="F32" s="166"/>
      <c r="G32" s="167"/>
      <c r="H32" s="147">
        <v>2.21</v>
      </c>
      <c r="I32" s="148">
        <v>26.3</v>
      </c>
      <c r="J32" s="149">
        <f t="shared" si="12"/>
        <v>2.79</v>
      </c>
      <c r="K32" s="150">
        <f t="shared" si="13"/>
        <v>311.36</v>
      </c>
      <c r="N32" s="135"/>
    </row>
    <row r="33" spans="1:14" s="134" customFormat="1" ht="17.25" customHeight="1">
      <c r="A33" s="103" t="s">
        <v>43</v>
      </c>
      <c r="B33" s="28" t="s">
        <v>82</v>
      </c>
      <c r="C33" s="24" t="s">
        <v>44</v>
      </c>
      <c r="D33" s="159">
        <v>5.58</v>
      </c>
      <c r="E33" s="152" t="s">
        <v>39</v>
      </c>
      <c r="F33" s="166"/>
      <c r="G33" s="167"/>
      <c r="H33" s="155">
        <v>102.2</v>
      </c>
      <c r="I33" s="148">
        <v>26.3</v>
      </c>
      <c r="J33" s="149">
        <f t="shared" si="12"/>
        <v>129.08000000000001</v>
      </c>
      <c r="K33" s="150">
        <f t="shared" si="13"/>
        <v>720.27</v>
      </c>
      <c r="N33" s="135"/>
    </row>
    <row r="34" spans="1:14" s="134" customFormat="1" ht="17.25" customHeight="1">
      <c r="A34" s="103">
        <v>92396</v>
      </c>
      <c r="B34" s="28" t="s">
        <v>83</v>
      </c>
      <c r="C34" s="169" t="s">
        <v>78</v>
      </c>
      <c r="D34" s="159">
        <v>111.6</v>
      </c>
      <c r="E34" s="152" t="s">
        <v>38</v>
      </c>
      <c r="F34" s="166"/>
      <c r="G34" s="167"/>
      <c r="H34" s="155">
        <v>55</v>
      </c>
      <c r="I34" s="148">
        <v>26.3</v>
      </c>
      <c r="J34" s="149">
        <f t="shared" ref="J34" si="14">(H34*I34)/100+H34</f>
        <v>69.47</v>
      </c>
      <c r="K34" s="150">
        <f t="shared" ref="K34" si="15">D34*J34</f>
        <v>7752.85</v>
      </c>
      <c r="N34" s="135"/>
    </row>
    <row r="35" spans="1:14" s="134" customFormat="1" ht="17.25" customHeight="1">
      <c r="A35" s="103" t="s">
        <v>85</v>
      </c>
      <c r="B35" s="28" t="s">
        <v>84</v>
      </c>
      <c r="C35" s="141" t="s">
        <v>79</v>
      </c>
      <c r="D35" s="159">
        <v>8</v>
      </c>
      <c r="E35" s="152" t="s">
        <v>5</v>
      </c>
      <c r="F35" s="166"/>
      <c r="G35" s="167"/>
      <c r="H35" s="155">
        <v>10</v>
      </c>
      <c r="I35" s="148">
        <v>26.3</v>
      </c>
      <c r="J35" s="149">
        <f t="shared" ref="J35" si="16">(H35*I35)/100+H35</f>
        <v>12.63</v>
      </c>
      <c r="K35" s="150">
        <f t="shared" ref="K35" si="17">D35*J35</f>
        <v>101.04</v>
      </c>
      <c r="N35" s="135"/>
    </row>
    <row r="36" spans="1:14" s="134" customFormat="1" ht="15" customHeight="1">
      <c r="A36" s="103"/>
      <c r="B36" s="23"/>
      <c r="C36" s="27"/>
      <c r="D36" s="78"/>
      <c r="E36" s="22"/>
      <c r="F36" s="25"/>
      <c r="G36" s="26"/>
      <c r="H36" s="140"/>
      <c r="I36" s="137"/>
      <c r="J36" s="20"/>
      <c r="K36" s="105"/>
      <c r="N36" s="135"/>
    </row>
    <row r="37" spans="1:14" s="134" customFormat="1" ht="15" customHeight="1" thickBot="1">
      <c r="A37" s="138"/>
      <c r="B37" s="139"/>
      <c r="C37" s="14"/>
      <c r="D37" s="107"/>
      <c r="E37" s="15"/>
      <c r="F37" s="16"/>
      <c r="G37" s="17"/>
      <c r="H37" s="142" t="s">
        <v>77</v>
      </c>
      <c r="I37" s="18"/>
      <c r="J37" s="19"/>
      <c r="K37" s="104">
        <f>SUM(K28:K36)</f>
        <v>9741.3799999999992</v>
      </c>
      <c r="N37" s="135"/>
    </row>
    <row r="38" spans="1:14" ht="15" customHeight="1" thickBot="1">
      <c r="A38" s="187"/>
      <c r="B38" s="188"/>
      <c r="C38" s="188"/>
      <c r="D38" s="188"/>
      <c r="E38" s="188"/>
      <c r="F38" s="188"/>
      <c r="G38" s="188"/>
      <c r="H38" s="188"/>
      <c r="I38" s="188"/>
      <c r="J38" s="188"/>
      <c r="K38" s="189"/>
      <c r="N38" s="75"/>
    </row>
    <row r="39" spans="1:14" ht="13.5" thickBot="1">
      <c r="A39" s="192"/>
      <c r="B39" s="193"/>
      <c r="C39" s="190" t="s">
        <v>9</v>
      </c>
      <c r="D39" s="190"/>
      <c r="E39" s="190"/>
      <c r="F39" s="190"/>
      <c r="G39" s="190"/>
      <c r="H39" s="190"/>
      <c r="I39" s="190"/>
      <c r="J39" s="191"/>
      <c r="K39" s="109">
        <f>SUM(K26,K37)</f>
        <v>44849.7</v>
      </c>
      <c r="N39" s="75"/>
    </row>
    <row r="40" spans="1:14">
      <c r="A40" s="1"/>
      <c r="N40" s="75"/>
    </row>
    <row r="41" spans="1:14">
      <c r="A41" s="1"/>
      <c r="C41" s="89"/>
      <c r="N41" s="75"/>
    </row>
    <row r="42" spans="1:14">
      <c r="A42" s="1"/>
      <c r="C42" s="89"/>
    </row>
    <row r="43" spans="1:14">
      <c r="A43" s="1"/>
      <c r="C43" s="91" t="s">
        <v>89</v>
      </c>
      <c r="H43" s="194"/>
      <c r="I43" s="194"/>
      <c r="J43" s="194"/>
    </row>
    <row r="44" spans="1:14" ht="14.25">
      <c r="A44" s="1"/>
      <c r="C44" s="90"/>
      <c r="H44" s="195" t="s">
        <v>33</v>
      </c>
      <c r="I44" s="195"/>
      <c r="J44" s="195"/>
    </row>
    <row r="45" spans="1:14">
      <c r="A45" s="1"/>
      <c r="C45" s="90"/>
      <c r="H45" s="196" t="s">
        <v>34</v>
      </c>
      <c r="I45" s="196"/>
      <c r="J45" s="196"/>
    </row>
    <row r="46" spans="1:14">
      <c r="A46" s="1"/>
    </row>
    <row r="47" spans="1:14">
      <c r="A47" s="1"/>
      <c r="D47" s="171"/>
      <c r="E47" s="172"/>
      <c r="F47" s="172"/>
      <c r="G47" s="172"/>
      <c r="H47" s="172"/>
      <c r="I47" s="172"/>
      <c r="J47" s="172"/>
    </row>
    <row r="48" spans="1:14">
      <c r="A48" s="1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</sheetData>
  <mergeCells count="14">
    <mergeCell ref="D47:J47"/>
    <mergeCell ref="A2:K2"/>
    <mergeCell ref="A3:K3"/>
    <mergeCell ref="A4:K4"/>
    <mergeCell ref="A5:K5"/>
    <mergeCell ref="B9:C9"/>
    <mergeCell ref="A38:K38"/>
    <mergeCell ref="C39:J39"/>
    <mergeCell ref="A39:B39"/>
    <mergeCell ref="H43:J43"/>
    <mergeCell ref="H44:J44"/>
    <mergeCell ref="H45:J45"/>
    <mergeCell ref="B6:C6"/>
    <mergeCell ref="B7:C7"/>
  </mergeCells>
  <phoneticPr fontId="28" type="noConversion"/>
  <printOptions horizontalCentered="1" verticalCentered="1"/>
  <pageMargins left="0.82677165354330717" right="0.94488188976377963" top="0.78740157480314965" bottom="0.59055118110236227" header="0.35433070866141736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G34" sqref="G34"/>
    </sheetView>
  </sheetViews>
  <sheetFormatPr defaultRowHeight="12.75"/>
  <cols>
    <col min="2" max="2" width="26.140625" bestFit="1" customWidth="1"/>
    <col min="4" max="4" width="14.28515625" customWidth="1"/>
    <col min="5" max="5" width="12.5703125" customWidth="1"/>
    <col min="6" max="6" width="14.85546875" customWidth="1"/>
    <col min="7" max="7" width="11.28515625" customWidth="1"/>
    <col min="8" max="8" width="17.5703125" customWidth="1"/>
  </cols>
  <sheetData>
    <row r="1" spans="1:8" ht="18">
      <c r="A1" s="220" t="s">
        <v>19</v>
      </c>
      <c r="B1" s="221"/>
      <c r="C1" s="221"/>
      <c r="D1" s="221"/>
      <c r="E1" s="221"/>
      <c r="F1" s="221"/>
      <c r="G1" s="221"/>
      <c r="H1" s="222"/>
    </row>
    <row r="2" spans="1:8" ht="15">
      <c r="A2" s="176" t="s">
        <v>20</v>
      </c>
      <c r="B2" s="177"/>
      <c r="C2" s="177"/>
      <c r="D2" s="177"/>
      <c r="E2" s="177"/>
      <c r="F2" s="177"/>
      <c r="G2" s="177"/>
      <c r="H2" s="178"/>
    </row>
    <row r="3" spans="1:8">
      <c r="A3" s="179" t="s">
        <v>21</v>
      </c>
      <c r="B3" s="180"/>
      <c r="C3" s="180"/>
      <c r="D3" s="180"/>
      <c r="E3" s="180"/>
      <c r="F3" s="180"/>
      <c r="G3" s="180"/>
      <c r="H3" s="181"/>
    </row>
    <row r="4" spans="1:8" ht="15">
      <c r="A4" s="223" t="s">
        <v>42</v>
      </c>
      <c r="B4" s="224"/>
      <c r="C4" s="224"/>
      <c r="D4" s="224"/>
      <c r="E4" s="224"/>
      <c r="F4" s="224"/>
      <c r="G4" s="224"/>
      <c r="H4" s="225"/>
    </row>
    <row r="5" spans="1:8" ht="15">
      <c r="A5" s="182"/>
      <c r="B5" s="183"/>
      <c r="C5" s="183"/>
      <c r="D5" s="183"/>
      <c r="E5" s="183"/>
      <c r="F5" s="183"/>
      <c r="G5" s="183"/>
      <c r="H5" s="184"/>
    </row>
    <row r="6" spans="1:8" ht="18.75" thickBot="1">
      <c r="A6" s="226" t="s">
        <v>22</v>
      </c>
      <c r="B6" s="227"/>
      <c r="C6" s="227"/>
      <c r="D6" s="227"/>
      <c r="E6" s="227"/>
      <c r="F6" s="227"/>
      <c r="G6" s="227"/>
      <c r="H6" s="228"/>
    </row>
    <row r="7" spans="1:8" ht="12.75" customHeight="1">
      <c r="A7" s="229"/>
      <c r="B7" s="230"/>
      <c r="C7" s="230"/>
      <c r="D7" s="230"/>
      <c r="E7" s="230"/>
      <c r="F7" s="230"/>
      <c r="G7" s="230"/>
      <c r="H7" s="231"/>
    </row>
    <row r="8" spans="1:8" ht="13.5" customHeight="1" thickBot="1">
      <c r="A8" s="232"/>
      <c r="B8" s="233"/>
      <c r="C8" s="233"/>
      <c r="D8" s="233"/>
      <c r="E8" s="233"/>
      <c r="F8" s="233"/>
      <c r="G8" s="233"/>
      <c r="H8" s="234"/>
    </row>
    <row r="9" spans="1:8" ht="16.5" thickBot="1">
      <c r="A9" s="204" t="s">
        <v>23</v>
      </c>
      <c r="B9" s="205"/>
      <c r="C9" s="205"/>
      <c r="D9" s="205"/>
      <c r="E9" s="235" t="s">
        <v>24</v>
      </c>
      <c r="F9" s="235"/>
      <c r="G9" s="235"/>
      <c r="H9" s="236"/>
    </row>
    <row r="10" spans="1:8" ht="57.75" customHeight="1" thickBot="1">
      <c r="A10" s="202" t="s">
        <v>25</v>
      </c>
      <c r="B10" s="203"/>
      <c r="C10" s="203"/>
      <c r="D10" s="203"/>
      <c r="E10" s="237" t="str">
        <f>ORÇAMENTO!$B$9</f>
        <v>PASSEIOS PARA PEDESTRES (PRAÇA ASTRÉA)</v>
      </c>
      <c r="F10" s="238"/>
      <c r="G10" s="238"/>
      <c r="H10" s="239"/>
    </row>
    <row r="11" spans="1:8" ht="16.5" thickBot="1">
      <c r="A11" s="202" t="s">
        <v>26</v>
      </c>
      <c r="B11" s="203"/>
      <c r="C11" s="203"/>
      <c r="D11" s="203"/>
      <c r="E11" s="240">
        <v>43382</v>
      </c>
      <c r="F11" s="240"/>
      <c r="G11" s="240"/>
      <c r="H11" s="241"/>
    </row>
    <row r="12" spans="1:8">
      <c r="A12" s="214"/>
      <c r="B12" s="215"/>
      <c r="C12" s="215"/>
      <c r="D12" s="216"/>
      <c r="E12" s="211"/>
      <c r="F12" s="212"/>
      <c r="G12" s="212"/>
      <c r="H12" s="213"/>
    </row>
    <row r="13" spans="1:8" ht="16.5" thickBot="1">
      <c r="A13" s="217"/>
      <c r="B13" s="218"/>
      <c r="C13" s="218"/>
      <c r="D13" s="219"/>
      <c r="E13" s="208" t="s">
        <v>27</v>
      </c>
      <c r="F13" s="209"/>
      <c r="G13" s="209"/>
      <c r="H13" s="210"/>
    </row>
    <row r="14" spans="1:8" ht="16.5" thickBot="1">
      <c r="A14" s="36" t="s">
        <v>28</v>
      </c>
      <c r="B14" s="37" t="s">
        <v>29</v>
      </c>
      <c r="C14" s="114" t="s">
        <v>30</v>
      </c>
      <c r="D14" s="38" t="s">
        <v>31</v>
      </c>
      <c r="E14" s="206">
        <v>1</v>
      </c>
      <c r="F14" s="207"/>
      <c r="G14" s="206">
        <v>2</v>
      </c>
      <c r="H14" s="207"/>
    </row>
    <row r="15" spans="1:8" ht="13.5" thickBot="1">
      <c r="A15" s="39"/>
      <c r="B15" s="40"/>
      <c r="C15" s="115" t="s">
        <v>8</v>
      </c>
      <c r="D15" s="41" t="s">
        <v>28</v>
      </c>
      <c r="E15" s="42" t="s">
        <v>8</v>
      </c>
      <c r="F15" s="43" t="s">
        <v>32</v>
      </c>
      <c r="G15" s="44" t="s">
        <v>8</v>
      </c>
      <c r="H15" s="45" t="s">
        <v>32</v>
      </c>
    </row>
    <row r="16" spans="1:8">
      <c r="A16" s="32"/>
      <c r="B16" s="77"/>
      <c r="C16" s="36"/>
      <c r="D16" s="33"/>
      <c r="E16" s="113"/>
      <c r="F16" s="34"/>
      <c r="G16" s="35"/>
      <c r="H16" s="170"/>
    </row>
    <row r="17" spans="1:8" ht="22.5">
      <c r="A17" s="80">
        <v>1</v>
      </c>
      <c r="B17" s="81" t="str">
        <f>ORÇAMENTO!$C$11</f>
        <v>CALÇADAS AO REDOR DO PRÉDIO ASTRÉA</v>
      </c>
      <c r="C17" s="82">
        <f>D17/$D$22*100</f>
        <v>78.28</v>
      </c>
      <c r="D17" s="83">
        <f>ORÇAMENTO!K26</f>
        <v>35108.32</v>
      </c>
      <c r="E17" s="84">
        <v>0.3</v>
      </c>
      <c r="F17" s="85">
        <f>D17*E17</f>
        <v>10532.5</v>
      </c>
      <c r="G17" s="84">
        <v>0.7</v>
      </c>
      <c r="H17" s="110">
        <f>D17*G17</f>
        <v>24575.82</v>
      </c>
    </row>
    <row r="18" spans="1:8" ht="22.5">
      <c r="A18" s="86">
        <v>2</v>
      </c>
      <c r="B18" s="87" t="str">
        <f>ORÇAMENTO!$C$27</f>
        <v>CALÇADA EM PAVER NA PRAÇA DO ASTRÉA</v>
      </c>
      <c r="C18" s="88">
        <f>D18/$D$22*100</f>
        <v>21.72</v>
      </c>
      <c r="D18" s="83">
        <f>ORÇAMENTO!$K$37</f>
        <v>9741.3799999999992</v>
      </c>
      <c r="E18" s="84">
        <v>1</v>
      </c>
      <c r="F18" s="85">
        <f t="shared" ref="F18" si="0">D18*E18</f>
        <v>9741.3799999999992</v>
      </c>
      <c r="G18" s="84">
        <v>0</v>
      </c>
      <c r="H18" s="110">
        <f t="shared" ref="H18" si="1">D18*G18</f>
        <v>0</v>
      </c>
    </row>
    <row r="19" spans="1:8">
      <c r="A19" s="52"/>
      <c r="B19" s="50"/>
      <c r="C19" s="51"/>
      <c r="D19" s="46"/>
      <c r="E19" s="47"/>
      <c r="F19" s="48"/>
      <c r="G19" s="47"/>
      <c r="H19" s="111"/>
    </row>
    <row r="20" spans="1:8">
      <c r="A20" s="52"/>
      <c r="B20" s="50"/>
      <c r="C20" s="51"/>
      <c r="D20" s="46"/>
      <c r="E20" s="47"/>
      <c r="F20" s="48"/>
      <c r="G20" s="47"/>
      <c r="H20" s="111"/>
    </row>
    <row r="21" spans="1:8">
      <c r="A21" s="52"/>
      <c r="B21" s="50"/>
      <c r="C21" s="51"/>
      <c r="D21" s="46"/>
      <c r="E21" s="47"/>
      <c r="F21" s="48"/>
      <c r="G21" s="47"/>
      <c r="H21" s="111"/>
    </row>
    <row r="22" spans="1:8">
      <c r="A22" s="53"/>
      <c r="B22" s="50"/>
      <c r="C22" s="49">
        <v>100</v>
      </c>
      <c r="D22" s="54">
        <f>SUM(D17:D18)</f>
        <v>44849.7</v>
      </c>
      <c r="E22" s="55">
        <f>F22/D23*100</f>
        <v>45.2</v>
      </c>
      <c r="F22" s="48">
        <f>SUM(F17:F18)</f>
        <v>20273.88</v>
      </c>
      <c r="G22" s="56">
        <f>H22/D23*100</f>
        <v>54.8</v>
      </c>
      <c r="H22" s="111">
        <f>SUM(H17:H18)</f>
        <v>24575.82</v>
      </c>
    </row>
    <row r="23" spans="1:8" ht="13.5" thickBot="1">
      <c r="A23" s="57"/>
      <c r="B23" s="58"/>
      <c r="C23" s="59">
        <f>C22</f>
        <v>100</v>
      </c>
      <c r="D23" s="60">
        <f>D22</f>
        <v>44849.7</v>
      </c>
      <c r="E23" s="61">
        <f>E22</f>
        <v>45.2</v>
      </c>
      <c r="F23" s="62">
        <f>F22</f>
        <v>20273.88</v>
      </c>
      <c r="G23" s="63">
        <f t="shared" ref="G23:H23" si="2">E23+G22</f>
        <v>100</v>
      </c>
      <c r="H23" s="112">
        <f t="shared" si="2"/>
        <v>44849.7</v>
      </c>
    </row>
    <row r="24" spans="1:8">
      <c r="A24" s="64"/>
      <c r="B24" s="64"/>
      <c r="C24" s="64"/>
      <c r="D24" s="64"/>
      <c r="E24" s="65"/>
      <c r="F24" s="66"/>
      <c r="G24" s="67"/>
      <c r="H24" s="68"/>
    </row>
    <row r="25" spans="1:8">
      <c r="A25" s="64"/>
      <c r="B25" s="64" t="str">
        <f>ORÇAMENTO!$C$43</f>
        <v>São Joaquim, 18 de outubro de 2018.</v>
      </c>
      <c r="C25" s="64"/>
      <c r="D25" s="64"/>
      <c r="E25" s="65"/>
      <c r="F25" s="66"/>
      <c r="G25" s="67"/>
      <c r="H25" s="68"/>
    </row>
    <row r="26" spans="1:8">
      <c r="A26" s="64"/>
      <c r="B26" s="64"/>
      <c r="C26" s="64"/>
      <c r="D26" s="64"/>
      <c r="E26" s="199"/>
      <c r="F26" s="199"/>
      <c r="G26" s="199"/>
      <c r="H26" s="68"/>
    </row>
    <row r="27" spans="1:8" ht="19.5" customHeight="1">
      <c r="A27" s="64"/>
      <c r="B27" s="64"/>
      <c r="C27" s="64"/>
      <c r="D27" s="64"/>
      <c r="E27" s="200" t="str">
        <f>ORÇAMENTO!$H$44</f>
        <v>Luciano Broering Alves</v>
      </c>
      <c r="F27" s="200"/>
      <c r="G27" s="200"/>
      <c r="H27" s="68"/>
    </row>
    <row r="28" spans="1:8">
      <c r="A28" s="64"/>
      <c r="B28" s="64"/>
      <c r="C28" s="64"/>
      <c r="D28" s="64"/>
      <c r="E28" s="201" t="str">
        <f>ORÇAMENTO!$H$45</f>
        <v>CREA/SC 124887-3</v>
      </c>
      <c r="F28" s="201"/>
      <c r="G28" s="201"/>
      <c r="H28" s="68"/>
    </row>
    <row r="29" spans="1:8">
      <c r="A29" s="64"/>
      <c r="B29" s="64"/>
      <c r="C29" s="64"/>
      <c r="D29" s="64"/>
      <c r="E29" s="65"/>
      <c r="F29" s="66"/>
      <c r="G29" s="67"/>
      <c r="H29" s="68"/>
    </row>
  </sheetData>
  <mergeCells count="21">
    <mergeCell ref="A6:H6"/>
    <mergeCell ref="A7:H8"/>
    <mergeCell ref="E9:H9"/>
    <mergeCell ref="E10:H10"/>
    <mergeCell ref="E11:H11"/>
    <mergeCell ref="A1:H1"/>
    <mergeCell ref="A2:H2"/>
    <mergeCell ref="A3:H3"/>
    <mergeCell ref="A4:H4"/>
    <mergeCell ref="A5:H5"/>
    <mergeCell ref="E26:G26"/>
    <mergeCell ref="E27:G27"/>
    <mergeCell ref="E28:G28"/>
    <mergeCell ref="A11:D11"/>
    <mergeCell ref="A9:D9"/>
    <mergeCell ref="A10:D10"/>
    <mergeCell ref="E14:F14"/>
    <mergeCell ref="G14:H14"/>
    <mergeCell ref="E13:H13"/>
    <mergeCell ref="E12:H12"/>
    <mergeCell ref="A12:D13"/>
  </mergeCells>
  <pageMargins left="1.299212598425197" right="0.51181102362204722" top="1.9685039370078741" bottom="0.78740157480314965" header="0.31496062992125984" footer="0.31496062992125984"/>
  <pageSetup paperSize="8" scale="11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ORÇAMENTO</vt:lpstr>
      <vt:lpstr>CRONOGRAMA</vt:lpstr>
      <vt:lpstr>ORÇAMENTO!Area_de_impressao</vt:lpstr>
      <vt:lpstr>ORÇAMENTO!Titulos_de_impressao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Daniela Matos Pereira</cp:lastModifiedBy>
  <cp:lastPrinted>2018-10-18T17:56:45Z</cp:lastPrinted>
  <dcterms:created xsi:type="dcterms:W3CDTF">2010-07-02T13:09:17Z</dcterms:created>
  <dcterms:modified xsi:type="dcterms:W3CDTF">2018-12-10T11:55:31Z</dcterms:modified>
</cp:coreProperties>
</file>