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6440"/>
  </bookViews>
  <sheets>
    <sheet name="Orçamento" sheetId="4" r:id="rId1"/>
    <sheet name="Cronograma" sheetId="6" r:id="rId2"/>
    <sheet name="Composição" sheetId="5" r:id="rId3"/>
  </sheets>
  <externalReferences>
    <externalReference r:id="rId4"/>
    <externalReference r:id="rId5"/>
    <externalReference r:id="rId6"/>
  </externalReferences>
  <definedNames>
    <definedName name="ACOMPANHAMENTO" hidden="1">IF(VALUE([1]MENU!$O$4)=2,"BM","PLE")</definedName>
    <definedName name="_xlnm.Print_Area" localSheetId="0">Orçamento!$A$1:$I$37</definedName>
    <definedName name="ORÇAMENTO.BancoRef" localSheetId="0" hidden="1">Orçamento!$F$4</definedName>
    <definedName name="ORÇAMENTO.BancoRef" hidden="1">#REF!</definedName>
    <definedName name="REFERENCIA.Descricao" localSheetId="0" hidden="1">IF(ISNUMBER(Orçamento!$L1),OFFSET(INDIRECT(Orçamento!ORÇAMENTO.BancoRef),Orçamento!$L1-1,3,1),Orçamento!$L1)</definedName>
    <definedName name="REFERENCIA.Descricao" hidden="1">IF(ISNUMBER(#REF!),OFFSET(INDIRECT(ORÇAMENTO.BancoRef),#REF!-1,3,1),#REF!)</definedName>
    <definedName name="TIPOORCAMENTO" hidden="1">IF(VALUE([2]MENU!$O$3)=2,"Licitado","Proposto")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D21" i="6"/>
  <c r="D20" i="6"/>
  <c r="D19" i="6"/>
  <c r="F19" i="6" s="1"/>
  <c r="H21" i="6"/>
  <c r="F21" i="6"/>
  <c r="D18" i="6"/>
  <c r="D17" i="6"/>
  <c r="F17" i="6" s="1"/>
  <c r="D16" i="6"/>
  <c r="B21" i="6"/>
  <c r="B20" i="6"/>
  <c r="B19" i="6"/>
  <c r="B18" i="6"/>
  <c r="B17" i="6"/>
  <c r="B16" i="6"/>
  <c r="B30" i="6"/>
  <c r="E32" i="6"/>
  <c r="E31" i="6"/>
  <c r="C26" i="6"/>
  <c r="H20" i="6" l="1"/>
  <c r="F20" i="6"/>
  <c r="H19" i="6"/>
  <c r="H17" i="6"/>
  <c r="D25" i="6"/>
  <c r="F16" i="6"/>
  <c r="F18" i="6"/>
  <c r="H16" i="6"/>
  <c r="H18" i="6"/>
  <c r="I8" i="4"/>
  <c r="C21" i="6" l="1"/>
  <c r="C19" i="6"/>
  <c r="C20" i="6"/>
  <c r="F25" i="6"/>
  <c r="F26" i="6" s="1"/>
  <c r="C17" i="6"/>
  <c r="D26" i="6"/>
  <c r="C18" i="6"/>
  <c r="H25" i="6"/>
  <c r="C16" i="6"/>
  <c r="H27" i="4"/>
  <c r="I27" i="4" s="1"/>
  <c r="H26" i="4"/>
  <c r="I26" i="4" s="1"/>
  <c r="H25" i="4"/>
  <c r="I25" i="4" s="1"/>
  <c r="H24" i="4"/>
  <c r="I24" i="4" s="1"/>
  <c r="H3" i="5"/>
  <c r="H8" i="5"/>
  <c r="H2" i="5"/>
  <c r="D8" i="5"/>
  <c r="H7" i="5"/>
  <c r="D7" i="5"/>
  <c r="H6" i="5"/>
  <c r="D6" i="5"/>
  <c r="H5" i="5"/>
  <c r="D5" i="5"/>
  <c r="H4" i="5"/>
  <c r="D4" i="5"/>
  <c r="D3" i="5"/>
  <c r="D2" i="5"/>
  <c r="H29" i="4"/>
  <c r="I29" i="4" s="1"/>
  <c r="I28" i="4" s="1"/>
  <c r="H20" i="4"/>
  <c r="I20" i="4" s="1"/>
  <c r="H19" i="4"/>
  <c r="I19" i="4" s="1"/>
  <c r="H15" i="4"/>
  <c r="I15" i="4" s="1"/>
  <c r="H14" i="4"/>
  <c r="I14" i="4" s="1"/>
  <c r="H12" i="4"/>
  <c r="I12" i="4" s="1"/>
  <c r="E25" i="6" l="1"/>
  <c r="E26" i="6" s="1"/>
  <c r="G25" i="6"/>
  <c r="H26" i="6"/>
  <c r="I23" i="4"/>
  <c r="H9" i="5"/>
  <c r="I11" i="4"/>
  <c r="H22" i="4"/>
  <c r="I22" i="4" s="1"/>
  <c r="H21" i="4"/>
  <c r="I21" i="4" s="1"/>
  <c r="G26" i="6" l="1"/>
  <c r="I18" i="4"/>
  <c r="H17" i="4"/>
  <c r="I17" i="4" s="1"/>
  <c r="H16" i="4"/>
  <c r="I16" i="4" s="1"/>
  <c r="H10" i="4"/>
  <c r="I10" i="4" s="1"/>
  <c r="I13" i="4" l="1"/>
  <c r="I9" i="4"/>
</calcChain>
</file>

<file path=xl/sharedStrings.xml><?xml version="1.0" encoding="utf-8"?>
<sst xmlns="http://schemas.openxmlformats.org/spreadsheetml/2006/main" count="128" uniqueCount="99">
  <si>
    <t xml:space="preserve">ITEM </t>
  </si>
  <si>
    <t>CODIGO</t>
  </si>
  <si>
    <t>DESCRIÇÃO</t>
  </si>
  <si>
    <t>UNIDADE</t>
  </si>
  <si>
    <t>QUANTIDADE</t>
  </si>
  <si>
    <t>BDI</t>
  </si>
  <si>
    <t xml:space="preserve">MATERIAL </t>
  </si>
  <si>
    <t>PREÇO UNITARIO</t>
  </si>
  <si>
    <t>PREÇO TOTAL GLOBAL (TOTAL + BDI)</t>
  </si>
  <si>
    <t xml:space="preserve">TOTAL DE MATERIAL </t>
  </si>
  <si>
    <t>TOTAL GLOBAL</t>
  </si>
  <si>
    <t>______________________________________</t>
  </si>
  <si>
    <t>1.</t>
  </si>
  <si>
    <t>M2</t>
  </si>
  <si>
    <t>M3</t>
  </si>
  <si>
    <t>TXKM</t>
  </si>
  <si>
    <t>SERVIÇOS PRELIMINARES</t>
  </si>
  <si>
    <t>M3XKM</t>
  </si>
  <si>
    <t>Pavt em CBUQ - Rua Domingos Martorano</t>
  </si>
  <si>
    <t>REPERFILAGEM</t>
  </si>
  <si>
    <t>96402</t>
  </si>
  <si>
    <t>93596</t>
  </si>
  <si>
    <t>Neri A Chiodelli</t>
  </si>
  <si>
    <t>CREA 5854-9</t>
  </si>
  <si>
    <t>1.1</t>
  </si>
  <si>
    <t>2.</t>
  </si>
  <si>
    <t>2.1</t>
  </si>
  <si>
    <t>3.</t>
  </si>
  <si>
    <t>3.1</t>
  </si>
  <si>
    <t>3.2</t>
  </si>
  <si>
    <t>4.</t>
  </si>
  <si>
    <t>4.1</t>
  </si>
  <si>
    <t>4.2</t>
  </si>
  <si>
    <t>5.</t>
  </si>
  <si>
    <t>5.1</t>
  </si>
  <si>
    <t>5.2</t>
  </si>
  <si>
    <t>6.</t>
  </si>
  <si>
    <t>6.1</t>
  </si>
  <si>
    <t>ÁREA TOTAL: 15.500,00 m2</t>
  </si>
  <si>
    <t>LIMPEZA</t>
  </si>
  <si>
    <t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DAVIDOFF LESSA; PRAÇA HERCÍLIO LUZ; EGÍDIO MARTORANO; RUA ISMAEL NUNES; INÁCIO PALMA; PRAÇA DA BANDEIRA; VIDAL RAMOS; GETÚLIO VARGAS;                                            BAIRRO CENTRO     -    SÃO JOAQUIM - SC</t>
  </si>
  <si>
    <t>Placa de obra em chapa de aço galvanizado</t>
  </si>
  <si>
    <t>Limpeza com vassoura mecanica, carga e transporte do resíduo</t>
  </si>
  <si>
    <t xml:space="preserve">Execução de pintura de ligação com emulsão asfáltica rr-2c. </t>
  </si>
  <si>
    <t>Transporte de material asfaltico, com caminhão com capacidade de 20000 l em rodovia pavimentada para distâncias médias de transporte igual ou inferior a 100 km.</t>
  </si>
  <si>
    <t xml:space="preserve">Transporte com caminhão basculante de 10 m³, em via urbana pavimentada, adicional para dmt excedente a 30 km (unidade: txkm). </t>
  </si>
  <si>
    <t>3.3</t>
  </si>
  <si>
    <t>3.4</t>
  </si>
  <si>
    <t xml:space="preserve">PAVIMENTAÇÃO EM REVESTIMENTO ASFÁLTICO (CBUQ) </t>
  </si>
  <si>
    <t>4.3</t>
  </si>
  <si>
    <t>4.4</t>
  </si>
  <si>
    <t>Execução de pavimento com aplicação de concreto asfáltico, camada de rolamento - exclusive carga e transporte.</t>
  </si>
  <si>
    <t>Transporte com caminhão basculante de 10 m³, em via urbana pavimentada</t>
  </si>
  <si>
    <t>Composição</t>
  </si>
  <si>
    <t>006</t>
  </si>
  <si>
    <t>NIVELAMENTO DE TAMPAS DE FERRO - EXECUÇÃO MANUAL</t>
  </si>
  <si>
    <t>UNID.</t>
  </si>
  <si>
    <t>SINAPI</t>
  </si>
  <si>
    <t>88309</t>
  </si>
  <si>
    <t>88316</t>
  </si>
  <si>
    <t>SINAPI-I</t>
  </si>
  <si>
    <t>367</t>
  </si>
  <si>
    <t>1379</t>
  </si>
  <si>
    <t>4721</t>
  </si>
  <si>
    <t>4517</t>
  </si>
  <si>
    <t>91283</t>
  </si>
  <si>
    <t>TOTAL</t>
  </si>
  <si>
    <t>PEDREIRO COM ENCARGOS COMPLEMENTARES</t>
  </si>
  <si>
    <t>SERVENTE COM ENCARGOS COMPLEMENTARES</t>
  </si>
  <si>
    <t>CORTADORA DE PISO COM MOTOR 4 TEMPOS A GASOLINA</t>
  </si>
  <si>
    <t>AREIA GROSSA - POSTO JAZIDA/FORNECEDOR</t>
  </si>
  <si>
    <t>CIMENTO PORTLAND COMPOSTO CP II-32</t>
  </si>
  <si>
    <t>PEDRA BRITADA N. 1 (9,5 a 19 MM)</t>
  </si>
  <si>
    <t>SARRAFO *2,5 X 7,5* CM EM PINUS, MISTA OU EQUIVALENTE DA REGIAO - BRUTA</t>
  </si>
  <si>
    <t>NIVELAMENTO TAMPAS DE FERRO E GRELHAS</t>
  </si>
  <si>
    <t>Nivelamento de tampas de ferro - execução manual</t>
  </si>
  <si>
    <t>Unid.</t>
  </si>
  <si>
    <t>São Joaquim, 23 de fevereiro de 2022.</t>
  </si>
  <si>
    <t>5.3</t>
  </si>
  <si>
    <t>5.4</t>
  </si>
  <si>
    <t>FAIXAS ELEVADAS</t>
  </si>
  <si>
    <t>P R E F E I T U R A     M U N I C I P A L     D E     S Ã O    J O A Q U I M</t>
  </si>
  <si>
    <t>PRAÇA JOÃO RIBEIRO, 01 - CENTRO</t>
  </si>
  <si>
    <t xml:space="preserve">  CNPJ 82 561 093 /0001-98</t>
  </si>
  <si>
    <t>Administração 2021/2024</t>
  </si>
  <si>
    <t xml:space="preserve">                    C R O N O G R A M A    F Í S I C O - F I N A N C E I R O</t>
  </si>
  <si>
    <t>INTERESSADO</t>
  </si>
  <si>
    <t>PREFEITURA MUNICIPAL DE SÃO JOAQUIM</t>
  </si>
  <si>
    <t xml:space="preserve">DATA </t>
  </si>
  <si>
    <t>M Ê S</t>
  </si>
  <si>
    <t>ITEM</t>
  </si>
  <si>
    <t>SERVIÇOS</t>
  </si>
  <si>
    <t>PESO</t>
  </si>
  <si>
    <t>VALOR</t>
  </si>
  <si>
    <t>%</t>
  </si>
  <si>
    <t>R$</t>
  </si>
  <si>
    <t>____________________________________</t>
  </si>
  <si>
    <t>SINAPI 01/22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</si>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</sst>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b/>
      <sz val="9"/>
      <color theme="1"/>
      <name val="Calibri"/>
      <family val="2"/>
      <scheme val="minor"/>
    </font>
    <font>
      <b/>
      <sz val="14"/>
      <name val="GoudyHandtooled BT"/>
    </font>
    <font>
      <sz val="12"/>
      <name val="Arial"/>
      <family val="2"/>
    </font>
    <font>
      <b/>
      <i/>
      <sz val="9"/>
      <color indexed="17"/>
      <name val="Arial"/>
      <family val="2"/>
    </font>
    <font>
      <b/>
      <i/>
      <sz val="12"/>
      <color indexed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ill="0" applyBorder="0" applyAlignment="0" applyProtection="0"/>
    <xf numFmtId="0" fontId="4" fillId="0" borderId="0" applyFont="0" applyFill="0" applyBorder="0" applyAlignment="0" applyProtection="0"/>
  </cellStyleXfs>
  <cellXfs count="196">
    <xf numFmtId="0" fontId="0" fillId="0" borderId="0" xfId="0"/>
    <xf numFmtId="43" fontId="0" fillId="0" borderId="0" xfId="1" applyFont="1"/>
    <xf numFmtId="44" fontId="0" fillId="0" borderId="0" xfId="2" applyFont="1"/>
    <xf numFmtId="9" fontId="0" fillId="0" borderId="0" xfId="3" applyFont="1"/>
    <xf numFmtId="0" fontId="0" fillId="0" borderId="0" xfId="0" applyAlignment="1">
      <alignment horizontal="left" vertical="top" wrapText="1"/>
    </xf>
    <xf numFmtId="0" fontId="0" fillId="2" borderId="0" xfId="0" applyFill="1"/>
    <xf numFmtId="0" fontId="2" fillId="3" borderId="0" xfId="0" applyFont="1" applyFill="1"/>
    <xf numFmtId="0" fontId="0" fillId="5" borderId="0" xfId="0" applyFill="1"/>
    <xf numFmtId="0" fontId="2" fillId="2" borderId="0" xfId="0" applyFont="1" applyFill="1"/>
    <xf numFmtId="0" fontId="0" fillId="0" borderId="0" xfId="0" applyAlignment="1">
      <alignment horizontal="left" wrapText="1"/>
    </xf>
    <xf numFmtId="0" fontId="0" fillId="6" borderId="0" xfId="0" applyFill="1"/>
    <xf numFmtId="0" fontId="0" fillId="4" borderId="0" xfId="0" applyFill="1"/>
    <xf numFmtId="49" fontId="8" fillId="7" borderId="1" xfId="0" applyNumberFormat="1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7" borderId="1" xfId="0" applyFont="1" applyFill="1" applyBorder="1" applyAlignment="1" applyProtection="1">
      <alignment horizontal="center" wrapText="1"/>
      <protection locked="0"/>
    </xf>
    <xf numFmtId="4" fontId="8" fillId="0" borderId="1" xfId="0" applyNumberFormat="1" applyFont="1" applyBorder="1" applyAlignment="1">
      <alignment horizontal="center" wrapText="1"/>
    </xf>
    <xf numFmtId="49" fontId="7" fillId="7" borderId="9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wrapText="1"/>
      <protection locked="0"/>
    </xf>
    <xf numFmtId="0" fontId="7" fillId="0" borderId="10" xfId="0" applyFont="1" applyBorder="1" applyAlignment="1">
      <alignment horizontal="center"/>
    </xf>
    <xf numFmtId="0" fontId="7" fillId="8" borderId="10" xfId="0" applyFont="1" applyFill="1" applyBorder="1"/>
    <xf numFmtId="4" fontId="7" fillId="8" borderId="10" xfId="0" applyNumberFormat="1" applyFont="1" applyFill="1" applyBorder="1" applyAlignment="1">
      <alignment horizontal="center"/>
    </xf>
    <xf numFmtId="4" fontId="7" fillId="8" borderId="11" xfId="0" applyNumberFormat="1" applyFont="1" applyFill="1" applyBorder="1" applyAlignment="1">
      <alignment horizontal="center"/>
    </xf>
    <xf numFmtId="49" fontId="8" fillId="7" borderId="12" xfId="0" applyNumberFormat="1" applyFont="1" applyFill="1" applyBorder="1" applyAlignment="1" applyProtection="1">
      <alignment horizontal="center" wrapText="1"/>
      <protection locked="0"/>
    </xf>
    <xf numFmtId="4" fontId="8" fillId="0" borderId="13" xfId="0" applyNumberFormat="1" applyFont="1" applyBorder="1" applyAlignment="1">
      <alignment horizontal="center" wrapText="1"/>
    </xf>
    <xf numFmtId="49" fontId="8" fillId="7" borderId="14" xfId="0" applyNumberFormat="1" applyFont="1" applyFill="1" applyBorder="1" applyAlignment="1" applyProtection="1">
      <alignment horizontal="center" wrapText="1"/>
      <protection locked="0"/>
    </xf>
    <xf numFmtId="49" fontId="8" fillId="7" borderId="15" xfId="0" applyNumberFormat="1" applyFont="1" applyFill="1" applyBorder="1" applyAlignment="1" applyProtection="1">
      <alignment horizontal="center" wrapText="1"/>
      <protection locked="0"/>
    </xf>
    <xf numFmtId="0" fontId="8" fillId="0" borderId="15" xfId="0" applyFont="1" applyBorder="1" applyAlignment="1">
      <alignment horizontal="left" wrapText="1"/>
    </xf>
    <xf numFmtId="0" fontId="8" fillId="0" borderId="15" xfId="0" applyFont="1" applyBorder="1" applyAlignment="1">
      <alignment horizontal="center" wrapText="1"/>
    </xf>
    <xf numFmtId="0" fontId="8" fillId="7" borderId="15" xfId="0" applyFont="1" applyFill="1" applyBorder="1" applyAlignment="1" applyProtection="1">
      <alignment horizontal="center" wrapText="1"/>
      <protection locked="0"/>
    </xf>
    <xf numFmtId="4" fontId="8" fillId="0" borderId="15" xfId="0" applyNumberFormat="1" applyFont="1" applyBorder="1" applyAlignment="1">
      <alignment horizontal="center" wrapText="1"/>
    </xf>
    <xf numFmtId="0" fontId="0" fillId="0" borderId="16" xfId="0" applyBorder="1"/>
    <xf numFmtId="0" fontId="0" fillId="0" borderId="17" xfId="0" applyBorder="1"/>
    <xf numFmtId="4" fontId="9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9" fontId="0" fillId="0" borderId="0" xfId="3" applyFont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43" fontId="2" fillId="2" borderId="1" xfId="1" applyFont="1" applyFill="1" applyBorder="1" applyAlignment="1">
      <alignment vertical="center"/>
    </xf>
    <xf numFmtId="44" fontId="2" fillId="2" borderId="1" xfId="2" applyFont="1" applyFill="1" applyBorder="1" applyAlignment="1">
      <alignment vertical="center"/>
    </xf>
    <xf numFmtId="9" fontId="2" fillId="2" borderId="1" xfId="3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 wrapText="1"/>
    </xf>
    <xf numFmtId="43" fontId="2" fillId="5" borderId="3" xfId="1" applyFont="1" applyFill="1" applyBorder="1" applyAlignment="1">
      <alignment vertical="center"/>
    </xf>
    <xf numFmtId="44" fontId="2" fillId="5" borderId="3" xfId="2" applyFont="1" applyFill="1" applyBorder="1" applyAlignment="1">
      <alignment vertical="center"/>
    </xf>
    <xf numFmtId="9" fontId="2" fillId="5" borderId="3" xfId="3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/>
    </xf>
    <xf numFmtId="43" fontId="2" fillId="3" borderId="5" xfId="1" applyFont="1" applyFill="1" applyBorder="1" applyAlignment="1">
      <alignment vertical="center"/>
    </xf>
    <xf numFmtId="44" fontId="2" fillId="3" borderId="5" xfId="2" applyFont="1" applyFill="1" applyBorder="1" applyAlignment="1">
      <alignment vertical="center"/>
    </xf>
    <xf numFmtId="9" fontId="2" fillId="3" borderId="5" xfId="3" applyFont="1" applyFill="1" applyBorder="1" applyAlignment="1">
      <alignment vertical="center"/>
    </xf>
    <xf numFmtId="44" fontId="2" fillId="3" borderId="6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43" fontId="2" fillId="2" borderId="2" xfId="1" applyFont="1" applyFill="1" applyBorder="1" applyAlignment="1">
      <alignment vertical="center"/>
    </xf>
    <xf numFmtId="44" fontId="2" fillId="2" borderId="2" xfId="2" applyFont="1" applyFill="1" applyBorder="1" applyAlignment="1">
      <alignment vertical="center"/>
    </xf>
    <xf numFmtId="9" fontId="2" fillId="2" borderId="2" xfId="3" applyFont="1" applyFill="1" applyBorder="1" applyAlignment="1">
      <alignment vertical="center"/>
    </xf>
    <xf numFmtId="44" fontId="2" fillId="2" borderId="2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3" fontId="1" fillId="0" borderId="1" xfId="1" applyFont="1" applyBorder="1" applyAlignment="1">
      <alignment vertical="center"/>
    </xf>
    <xf numFmtId="44" fontId="1" fillId="0" borderId="1" xfId="2" applyFont="1" applyBorder="1" applyAlignment="1">
      <alignment vertical="center"/>
    </xf>
    <xf numFmtId="10" fontId="0" fillId="0" borderId="1" xfId="3" applyNumberFormat="1" applyFont="1" applyBorder="1" applyAlignment="1">
      <alignment vertical="center"/>
    </xf>
    <xf numFmtId="44" fontId="0" fillId="0" borderId="1" xfId="2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3" fontId="5" fillId="2" borderId="1" xfId="1" applyFont="1" applyFill="1" applyBorder="1" applyAlignment="1">
      <alignment vertical="center"/>
    </xf>
    <xf numFmtId="44" fontId="5" fillId="2" borderId="1" xfId="2" applyFont="1" applyFill="1" applyBorder="1" applyAlignment="1">
      <alignment vertical="center"/>
    </xf>
    <xf numFmtId="44" fontId="2" fillId="2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quotePrefix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3" fontId="1" fillId="0" borderId="1" xfId="1" applyFont="1" applyFill="1" applyBorder="1" applyAlignment="1">
      <alignment vertical="center"/>
    </xf>
    <xf numFmtId="44" fontId="1" fillId="0" borderId="1" xfId="2" applyFont="1" applyFill="1" applyBorder="1" applyAlignment="1">
      <alignment vertical="center"/>
    </xf>
    <xf numFmtId="10" fontId="0" fillId="0" borderId="1" xfId="3" applyNumberFormat="1" applyFont="1" applyFill="1" applyBorder="1" applyAlignment="1">
      <alignment vertical="center"/>
    </xf>
    <xf numFmtId="44" fontId="0" fillId="0" borderId="1" xfId="2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quotePrefix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43" fontId="0" fillId="0" borderId="8" xfId="1" applyFont="1" applyBorder="1" applyAlignment="1">
      <alignment vertical="center"/>
    </xf>
    <xf numFmtId="44" fontId="0" fillId="0" borderId="0" xfId="2" applyFont="1" applyBorder="1" applyAlignment="1">
      <alignment vertical="center"/>
    </xf>
    <xf numFmtId="10" fontId="0" fillId="0" borderId="0" xfId="3" applyNumberFormat="1" applyFont="1" applyBorder="1" applyAlignment="1">
      <alignment vertical="center"/>
    </xf>
    <xf numFmtId="44" fontId="0" fillId="0" borderId="0" xfId="0" applyNumberFormat="1" applyBorder="1" applyAlignment="1">
      <alignment vertical="center"/>
    </xf>
    <xf numFmtId="0" fontId="16" fillId="0" borderId="22" xfId="4" applyFont="1" applyBorder="1"/>
    <xf numFmtId="0" fontId="16" fillId="0" borderId="0" xfId="4" applyFont="1" applyBorder="1"/>
    <xf numFmtId="0" fontId="16" fillId="0" borderId="19" xfId="4" applyFont="1" applyBorder="1"/>
    <xf numFmtId="0" fontId="16" fillId="0" borderId="27" xfId="4" applyFont="1" applyBorder="1"/>
    <xf numFmtId="0" fontId="16" fillId="0" borderId="20" xfId="4" applyFont="1" applyBorder="1" applyAlignment="1">
      <alignment horizontal="center"/>
    </xf>
    <xf numFmtId="0" fontId="16" fillId="0" borderId="27" xfId="4" applyFont="1" applyBorder="1" applyAlignment="1">
      <alignment horizontal="center"/>
    </xf>
    <xf numFmtId="0" fontId="16" fillId="0" borderId="28" xfId="4" applyFont="1" applyBorder="1"/>
    <xf numFmtId="0" fontId="16" fillId="0" borderId="0" xfId="4" applyFont="1" applyBorder="1" applyAlignment="1">
      <alignment horizontal="center"/>
    </xf>
    <xf numFmtId="0" fontId="16" fillId="0" borderId="28" xfId="4" applyFont="1" applyBorder="1" applyAlignment="1">
      <alignment horizontal="center"/>
    </xf>
    <xf numFmtId="39" fontId="16" fillId="0" borderId="27" xfId="6" applyNumberFormat="1" applyFont="1" applyBorder="1" applyAlignment="1">
      <alignment horizontal="center"/>
    </xf>
    <xf numFmtId="9" fontId="16" fillId="0" borderId="27" xfId="5" applyFont="1" applyBorder="1" applyAlignment="1">
      <alignment horizontal="center"/>
    </xf>
    <xf numFmtId="39" fontId="16" fillId="0" borderId="27" xfId="4" applyNumberFormat="1" applyFont="1" applyBorder="1" applyAlignment="1">
      <alignment horizontal="center"/>
    </xf>
    <xf numFmtId="0" fontId="17" fillId="0" borderId="29" xfId="4" applyNumberFormat="1" applyFont="1" applyBorder="1" applyAlignment="1">
      <alignment horizontal="center" vertical="center"/>
    </xf>
    <xf numFmtId="0" fontId="17" fillId="0" borderId="30" xfId="0" applyFont="1" applyBorder="1" applyAlignment="1">
      <alignment vertical="center" wrapText="1"/>
    </xf>
    <xf numFmtId="2" fontId="16" fillId="0" borderId="31" xfId="4" applyNumberFormat="1" applyFont="1" applyBorder="1" applyAlignment="1">
      <alignment vertical="center"/>
    </xf>
    <xf numFmtId="4" fontId="16" fillId="0" borderId="30" xfId="0" applyNumberFormat="1" applyFont="1" applyBorder="1" applyAlignment="1">
      <alignment horizontal="center" vertical="center"/>
    </xf>
    <xf numFmtId="9" fontId="18" fillId="0" borderId="31" xfId="5" applyFont="1" applyBorder="1" applyAlignment="1">
      <alignment horizontal="center" vertical="center"/>
    </xf>
    <xf numFmtId="39" fontId="16" fillId="0" borderId="31" xfId="6" applyNumberFormat="1" applyFont="1" applyBorder="1" applyAlignment="1">
      <alignment vertical="center"/>
    </xf>
    <xf numFmtId="39" fontId="16" fillId="0" borderId="32" xfId="6" applyNumberFormat="1" applyFont="1" applyBorder="1" applyAlignment="1">
      <alignment vertical="center"/>
    </xf>
    <xf numFmtId="0" fontId="17" fillId="0" borderId="33" xfId="4" applyNumberFormat="1" applyFont="1" applyBorder="1" applyAlignment="1">
      <alignment horizontal="center" vertical="center"/>
    </xf>
    <xf numFmtId="0" fontId="17" fillId="0" borderId="34" xfId="0" applyFont="1" applyBorder="1" applyAlignment="1">
      <alignment vertical="center" wrapText="1"/>
    </xf>
    <xf numFmtId="2" fontId="16" fillId="0" borderId="35" xfId="4" applyNumberFormat="1" applyFont="1" applyBorder="1" applyAlignment="1">
      <alignment vertical="center"/>
    </xf>
    <xf numFmtId="0" fontId="16" fillId="0" borderId="33" xfId="4" applyFont="1" applyBorder="1" applyAlignment="1">
      <alignment horizontal="center"/>
    </xf>
    <xf numFmtId="0" fontId="16" fillId="0" borderId="35" xfId="4" applyFont="1" applyBorder="1"/>
    <xf numFmtId="2" fontId="16" fillId="0" borderId="35" xfId="4" applyNumberFormat="1" applyFont="1" applyBorder="1"/>
    <xf numFmtId="4" fontId="16" fillId="0" borderId="30" xfId="4" applyNumberFormat="1" applyFont="1" applyBorder="1"/>
    <xf numFmtId="9" fontId="18" fillId="0" borderId="35" xfId="5" applyFont="1" applyBorder="1" applyAlignment="1">
      <alignment horizontal="center"/>
    </xf>
    <xf numFmtId="39" fontId="16" fillId="0" borderId="35" xfId="6" applyNumberFormat="1" applyFont="1" applyBorder="1"/>
    <xf numFmtId="39" fontId="16" fillId="0" borderId="36" xfId="6" applyNumberFormat="1" applyFont="1" applyBorder="1"/>
    <xf numFmtId="0" fontId="16" fillId="0" borderId="29" xfId="4" applyFont="1" applyBorder="1" applyAlignment="1">
      <alignment horizontal="center"/>
    </xf>
    <xf numFmtId="2" fontId="16" fillId="0" borderId="31" xfId="4" applyNumberFormat="1" applyFont="1" applyBorder="1"/>
    <xf numFmtId="4" fontId="16" fillId="0" borderId="34" xfId="4" applyNumberFormat="1" applyFont="1" applyBorder="1"/>
    <xf numFmtId="0" fontId="16" fillId="0" borderId="33" xfId="4" applyFont="1" applyBorder="1"/>
    <xf numFmtId="4" fontId="16" fillId="0" borderId="34" xfId="4" applyNumberFormat="1" applyFont="1" applyBorder="1" applyAlignment="1">
      <alignment horizontal="right"/>
    </xf>
    <xf numFmtId="2" fontId="19" fillId="0" borderId="35" xfId="5" applyNumberFormat="1" applyFont="1" applyBorder="1" applyAlignment="1">
      <alignment horizontal="center"/>
    </xf>
    <xf numFmtId="0" fontId="16" fillId="0" borderId="37" xfId="4" applyFont="1" applyBorder="1"/>
    <xf numFmtId="0" fontId="16" fillId="0" borderId="38" xfId="4" applyFont="1" applyBorder="1"/>
    <xf numFmtId="2" fontId="16" fillId="0" borderId="38" xfId="4" applyNumberFormat="1" applyFont="1" applyBorder="1"/>
    <xf numFmtId="4" fontId="16" fillId="0" borderId="39" xfId="4" applyNumberFormat="1" applyFont="1" applyBorder="1" applyAlignment="1">
      <alignment horizontal="right"/>
    </xf>
    <xf numFmtId="2" fontId="19" fillId="0" borderId="40" xfId="4" applyNumberFormat="1" applyFont="1" applyBorder="1" applyAlignment="1">
      <alignment horizontal="center"/>
    </xf>
    <xf numFmtId="39" fontId="16" fillId="0" borderId="40" xfId="6" applyNumberFormat="1" applyFont="1" applyBorder="1"/>
    <xf numFmtId="2" fontId="16" fillId="0" borderId="0" xfId="4" applyNumberFormat="1" applyFont="1" applyBorder="1"/>
    <xf numFmtId="4" fontId="16" fillId="0" borderId="0" xfId="4" applyNumberFormat="1" applyFont="1" applyBorder="1" applyAlignment="1">
      <alignment horizontal="right"/>
    </xf>
    <xf numFmtId="2" fontId="19" fillId="0" borderId="0" xfId="4" applyNumberFormat="1" applyFont="1" applyBorder="1" applyAlignment="1">
      <alignment horizontal="center"/>
    </xf>
    <xf numFmtId="39" fontId="16" fillId="0" borderId="0" xfId="6" applyNumberFormat="1" applyFont="1" applyBorder="1"/>
    <xf numFmtId="0" fontId="16" fillId="0" borderId="0" xfId="4" applyFont="1"/>
    <xf numFmtId="0" fontId="16" fillId="0" borderId="0" xfId="4" applyFont="1" applyAlignment="1">
      <alignment horizontal="center"/>
    </xf>
    <xf numFmtId="39" fontId="16" fillId="0" borderId="0" xfId="6" applyNumberFormat="1" applyFont="1"/>
    <xf numFmtId="9" fontId="16" fillId="0" borderId="0" xfId="5" applyFont="1" applyAlignment="1">
      <alignment horizontal="center"/>
    </xf>
    <xf numFmtId="39" fontId="16" fillId="0" borderId="0" xfId="4" applyNumberFormat="1" applyFont="1"/>
    <xf numFmtId="39" fontId="16" fillId="0" borderId="0" xfId="4" applyNumberFormat="1" applyFont="1" applyAlignment="1">
      <alignment horizontal="center"/>
    </xf>
    <xf numFmtId="39" fontId="16" fillId="0" borderId="41" xfId="6" applyNumberFormat="1" applyFont="1" applyBorder="1"/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4" fontId="2" fillId="2" borderId="1" xfId="2" applyFont="1" applyFill="1" applyBorder="1" applyAlignment="1">
      <alignment horizontal="center" vertical="center"/>
    </xf>
    <xf numFmtId="39" fontId="4" fillId="0" borderId="0" xfId="4" applyNumberFormat="1" applyFont="1" applyAlignment="1">
      <alignment horizontal="center"/>
    </xf>
    <xf numFmtId="39" fontId="16" fillId="0" borderId="0" xfId="4" applyNumberFormat="1" applyFont="1" applyAlignment="1">
      <alignment horizontal="center"/>
    </xf>
    <xf numFmtId="0" fontId="20" fillId="0" borderId="16" xfId="4" applyNumberFormat="1" applyFont="1" applyBorder="1" applyAlignment="1">
      <alignment horizontal="center" vertical="center" wrapText="1"/>
    </xf>
    <xf numFmtId="0" fontId="20" fillId="0" borderId="17" xfId="4" applyNumberFormat="1" applyFont="1" applyBorder="1" applyAlignment="1">
      <alignment horizontal="center" vertical="center" wrapText="1"/>
    </xf>
    <xf numFmtId="0" fontId="20" fillId="0" borderId="18" xfId="4" applyNumberFormat="1" applyFont="1" applyBorder="1" applyAlignment="1">
      <alignment horizontal="center" vertical="center" wrapText="1"/>
    </xf>
    <xf numFmtId="0" fontId="15" fillId="0" borderId="26" xfId="4" applyFont="1" applyBorder="1" applyAlignment="1">
      <alignment horizontal="center"/>
    </xf>
    <xf numFmtId="0" fontId="15" fillId="0" borderId="24" xfId="4" applyFont="1" applyBorder="1" applyAlignment="1">
      <alignment horizontal="center"/>
    </xf>
    <xf numFmtId="0" fontId="15" fillId="0" borderId="25" xfId="4" applyFont="1" applyBorder="1" applyAlignment="1">
      <alignment horizontal="center"/>
    </xf>
    <xf numFmtId="0" fontId="15" fillId="0" borderId="16" xfId="4" applyFont="1" applyBorder="1" applyAlignment="1">
      <alignment horizontal="center"/>
    </xf>
    <xf numFmtId="0" fontId="15" fillId="0" borderId="18" xfId="4" applyFont="1" applyBorder="1" applyAlignment="1">
      <alignment horizontal="center"/>
    </xf>
    <xf numFmtId="0" fontId="16" fillId="0" borderId="16" xfId="4" applyFont="1" applyBorder="1" applyAlignment="1">
      <alignment horizontal="center"/>
    </xf>
    <xf numFmtId="0" fontId="16" fillId="0" borderId="17" xfId="4" applyFont="1" applyBorder="1" applyAlignment="1">
      <alignment horizontal="center"/>
    </xf>
    <xf numFmtId="0" fontId="16" fillId="0" borderId="18" xfId="4" applyFont="1" applyBorder="1" applyAlignment="1">
      <alignment horizontal="center"/>
    </xf>
    <xf numFmtId="39" fontId="16" fillId="0" borderId="0" xfId="4" applyNumberFormat="1" applyFont="1" applyBorder="1" applyAlignment="1">
      <alignment horizontal="center"/>
    </xf>
    <xf numFmtId="4" fontId="15" fillId="0" borderId="22" xfId="4" applyNumberFormat="1" applyFont="1" applyFill="1" applyBorder="1" applyAlignment="1">
      <alignment horizontal="center" vertical="center"/>
    </xf>
    <xf numFmtId="4" fontId="15" fillId="0" borderId="0" xfId="4" applyNumberFormat="1" applyFont="1" applyFill="1" applyBorder="1" applyAlignment="1">
      <alignment horizontal="center" vertical="center"/>
    </xf>
    <xf numFmtId="4" fontId="15" fillId="0" borderId="23" xfId="4" applyNumberFormat="1" applyFont="1" applyFill="1" applyBorder="1" applyAlignment="1">
      <alignment horizontal="center" vertical="center"/>
    </xf>
    <xf numFmtId="0" fontId="15" fillId="0" borderId="16" xfId="4" applyFont="1" applyBorder="1" applyAlignment="1">
      <alignment horizontal="left"/>
    </xf>
    <xf numFmtId="0" fontId="15" fillId="0" borderId="17" xfId="4" applyFont="1" applyBorder="1" applyAlignment="1">
      <alignment horizontal="left"/>
    </xf>
    <xf numFmtId="0" fontId="15" fillId="0" borderId="18" xfId="4" applyFont="1" applyBorder="1" applyAlignment="1">
      <alignment horizontal="left"/>
    </xf>
    <xf numFmtId="4" fontId="20" fillId="0" borderId="16" xfId="4" applyNumberFormat="1" applyFont="1" applyBorder="1" applyAlignment="1">
      <alignment horizontal="center"/>
    </xf>
    <xf numFmtId="4" fontId="20" fillId="0" borderId="17" xfId="4" applyNumberFormat="1" applyFont="1" applyBorder="1" applyAlignment="1">
      <alignment horizontal="center"/>
    </xf>
    <xf numFmtId="4" fontId="20" fillId="0" borderId="18" xfId="4" applyNumberFormat="1" applyFont="1" applyBorder="1" applyAlignment="1">
      <alignment horizontal="center"/>
    </xf>
    <xf numFmtId="0" fontId="15" fillId="0" borderId="24" xfId="4" applyFont="1" applyBorder="1" applyAlignment="1">
      <alignment horizontal="left"/>
    </xf>
    <xf numFmtId="0" fontId="15" fillId="0" borderId="25" xfId="4" applyFont="1" applyBorder="1" applyAlignment="1">
      <alignment horizontal="left"/>
    </xf>
    <xf numFmtId="17" fontId="15" fillId="0" borderId="16" xfId="4" applyNumberFormat="1" applyFont="1" applyBorder="1" applyAlignment="1">
      <alignment horizontal="center"/>
    </xf>
    <xf numFmtId="17" fontId="15" fillId="0" borderId="17" xfId="4" applyNumberFormat="1" applyFont="1" applyBorder="1" applyAlignment="1">
      <alignment horizontal="center"/>
    </xf>
    <xf numFmtId="17" fontId="15" fillId="0" borderId="18" xfId="4" applyNumberFormat="1" applyFont="1" applyBorder="1" applyAlignment="1">
      <alignment horizontal="center"/>
    </xf>
    <xf numFmtId="0" fontId="10" fillId="0" borderId="19" xfId="4" applyFont="1" applyFill="1" applyBorder="1" applyAlignment="1">
      <alignment horizontal="center"/>
    </xf>
    <xf numFmtId="0" fontId="10" fillId="0" borderId="20" xfId="4" applyFont="1" applyFill="1" applyBorder="1" applyAlignment="1">
      <alignment horizontal="center"/>
    </xf>
    <xf numFmtId="0" fontId="10" fillId="0" borderId="21" xfId="4" applyFont="1" applyFill="1" applyBorder="1" applyAlignment="1">
      <alignment horizontal="center"/>
    </xf>
    <xf numFmtId="0" fontId="11" fillId="0" borderId="22" xfId="4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23" xfId="4" applyFont="1" applyBorder="1" applyAlignment="1">
      <alignment horizontal="center"/>
    </xf>
    <xf numFmtId="0" fontId="12" fillId="0" borderId="22" xfId="4" applyFont="1" applyBorder="1" applyAlignment="1">
      <alignment horizontal="center"/>
    </xf>
    <xf numFmtId="0" fontId="12" fillId="0" borderId="0" xfId="4" applyFont="1" applyBorder="1" applyAlignment="1">
      <alignment horizontal="center"/>
    </xf>
    <xf numFmtId="0" fontId="12" fillId="0" borderId="23" xfId="4" applyFont="1" applyBorder="1" applyAlignment="1">
      <alignment horizontal="center"/>
    </xf>
    <xf numFmtId="0" fontId="13" fillId="0" borderId="22" xfId="4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0" fontId="13" fillId="0" borderId="23" xfId="4" applyFont="1" applyBorder="1" applyAlignment="1">
      <alignment horizontal="center"/>
    </xf>
    <xf numFmtId="4" fontId="14" fillId="0" borderId="22" xfId="4" applyNumberFormat="1" applyFont="1" applyFill="1" applyBorder="1" applyAlignment="1">
      <alignment horizontal="center"/>
    </xf>
    <xf numFmtId="4" fontId="14" fillId="0" borderId="0" xfId="4" applyNumberFormat="1" applyFont="1" applyFill="1" applyBorder="1" applyAlignment="1">
      <alignment horizontal="center"/>
    </xf>
    <xf numFmtId="4" fontId="14" fillId="0" borderId="23" xfId="4" applyNumberFormat="1" applyFont="1" applyFill="1" applyBorder="1" applyAlignment="1">
      <alignment horizontal="center"/>
    </xf>
  </cellXfs>
  <cellStyles count="7">
    <cellStyle name="Moeda" xfId="2" builtinId="4"/>
    <cellStyle name="Moeda_Orç. modificado-02-06-2003" xfId="6"/>
    <cellStyle name="Normal" xfId="0" builtinId="0"/>
    <cellStyle name="Normal 2" xfId="4"/>
    <cellStyle name="Porcentagem" xfId="3" builtinId="5"/>
    <cellStyle name="Porcentagem 2" xf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123825</xdr:rowOff>
    </xdr:from>
    <xdr:to>
      <xdr:col>1</xdr:col>
      <xdr:colOff>428625</xdr:colOff>
      <xdr:row>6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52425"/>
          <a:ext cx="9334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cos/BRANGER/DOCUMENTOS/Licita&#231;&#245;es/2021/Urupema/tp%2003%202021/NOVO/BRDE%20av.%20manoel/PLANILHA%20M&#218;LTIPLA%20V3.0.5%20-%20URUPEMA.RUA%20MANOEL.ETAPA%201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o.broering/Desktop/ENG&#186;%20LUCIANO/00%20-%20LICITADO/21%20-%2001-21%20Rua%20Domingos%20Martorano%20-%20Neri/07%20-%20MEDI&#199;&#213;ES/Refer&#234;ncia%2011-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Analitico"/>
      <sheetName val="Banco"/>
      <sheetName val="Composições"/>
      <sheetName val="Cotações"/>
      <sheetName val="Relatórios"/>
      <sheetName val="Busca"/>
    </sheetNames>
    <sheetDataSet>
      <sheetData sheetId="0"/>
      <sheetData sheetId="1"/>
      <sheetData sheetId="2"/>
      <sheetData sheetId="3">
        <row r="5">
          <cell r="D5" t="str">
            <v>PLACA DE OBRA EM CHAPA DE AÇO GALVANIZADO</v>
          </cell>
        </row>
        <row r="7">
          <cell r="L7">
            <v>2</v>
          </cell>
        </row>
        <row r="8">
          <cell r="D8" t="str">
            <v/>
          </cell>
          <cell r="L8" t="e">
            <v>#N/A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showGridLines="0" tabSelected="1" view="pageBreakPreview" topLeftCell="A10" zoomScale="85" zoomScaleNormal="55" zoomScaleSheetLayoutView="85" zoomScalePageLayoutView="90" workbookViewId="0">
      <selection activeCell="F20" sqref="F20"/>
    </sheetView>
  </sheetViews>
  <sheetFormatPr defaultRowHeight="15"/>
  <cols>
    <col min="1" max="1" width="8.28515625" customWidth="1"/>
    <col min="2" max="2" width="12.7109375" style="9" customWidth="1"/>
    <col min="3" max="3" width="65.85546875" style="4" customWidth="1"/>
    <col min="4" max="4" width="9.7109375" customWidth="1"/>
    <col min="5" max="5" width="14.42578125" style="1" bestFit="1" customWidth="1"/>
    <col min="6" max="6" width="14.5703125" style="2" bestFit="1" customWidth="1"/>
    <col min="7" max="7" width="9.140625" style="3"/>
    <col min="8" max="8" width="20.85546875" style="2" bestFit="1" customWidth="1"/>
    <col min="9" max="9" width="22.85546875" bestFit="1" customWidth="1"/>
  </cols>
  <sheetData>
    <row r="1" spans="1:9" ht="21.75" thickBot="1">
      <c r="A1" s="146" t="s">
        <v>98</v>
      </c>
      <c r="B1" s="147"/>
      <c r="C1" s="147"/>
      <c r="D1" s="147"/>
      <c r="E1" s="147"/>
      <c r="F1" s="147"/>
      <c r="G1" s="147"/>
      <c r="H1" s="147"/>
      <c r="I1" s="148"/>
    </row>
    <row r="2" spans="1:9" ht="55.5" customHeight="1">
      <c r="A2" s="149" t="s">
        <v>40</v>
      </c>
      <c r="B2" s="150"/>
      <c r="C2" s="150"/>
      <c r="D2" s="150"/>
      <c r="E2" s="150"/>
      <c r="F2" s="150"/>
      <c r="G2" s="150"/>
      <c r="H2" s="150"/>
      <c r="I2" s="151"/>
    </row>
    <row r="3" spans="1:9">
      <c r="A3" s="35"/>
      <c r="B3" s="36"/>
      <c r="C3" s="37" t="s">
        <v>38</v>
      </c>
      <c r="D3" s="38"/>
      <c r="E3" s="39"/>
      <c r="F3" s="40"/>
      <c r="G3" s="41"/>
      <c r="H3" s="40"/>
      <c r="I3" s="38"/>
    </row>
    <row r="4" spans="1:9">
      <c r="A4" s="42"/>
      <c r="B4" s="43"/>
      <c r="C4" s="37"/>
      <c r="D4" s="38"/>
      <c r="E4" s="39"/>
      <c r="F4" s="40"/>
      <c r="G4" s="41"/>
      <c r="H4" s="40"/>
      <c r="I4" s="38"/>
    </row>
    <row r="5" spans="1:9" s="5" customFormat="1">
      <c r="A5" s="44"/>
      <c r="B5" s="45"/>
      <c r="C5" s="45"/>
      <c r="D5" s="44"/>
      <c r="E5" s="46"/>
      <c r="F5" s="47" t="s">
        <v>7</v>
      </c>
      <c r="G5" s="48"/>
      <c r="H5" s="152" t="s">
        <v>8</v>
      </c>
      <c r="I5" s="152"/>
    </row>
    <row r="6" spans="1:9" s="5" customFormat="1">
      <c r="A6" s="44" t="s">
        <v>0</v>
      </c>
      <c r="B6" s="45" t="s">
        <v>1</v>
      </c>
      <c r="C6" s="45" t="s">
        <v>2</v>
      </c>
      <c r="D6" s="44" t="s">
        <v>3</v>
      </c>
      <c r="E6" s="46" t="s">
        <v>4</v>
      </c>
      <c r="F6" s="47" t="s">
        <v>6</v>
      </c>
      <c r="G6" s="48" t="s">
        <v>5</v>
      </c>
      <c r="H6" s="47" t="s">
        <v>9</v>
      </c>
      <c r="I6" s="47" t="s">
        <v>10</v>
      </c>
    </row>
    <row r="7" spans="1:9" s="7" customFormat="1" ht="15.75" thickBot="1">
      <c r="A7" s="49"/>
      <c r="B7" s="50" t="s">
        <v>97</v>
      </c>
      <c r="C7" s="50"/>
      <c r="D7" s="49"/>
      <c r="E7" s="51"/>
      <c r="F7" s="52"/>
      <c r="G7" s="53"/>
      <c r="H7" s="52"/>
      <c r="I7" s="52"/>
    </row>
    <row r="8" spans="1:9" s="6" customFormat="1" ht="15.75" thickBot="1">
      <c r="A8" s="54"/>
      <c r="B8" s="55"/>
      <c r="C8" s="55" t="s">
        <v>18</v>
      </c>
      <c r="D8" s="56"/>
      <c r="E8" s="57"/>
      <c r="F8" s="58"/>
      <c r="G8" s="59"/>
      <c r="H8" s="58"/>
      <c r="I8" s="60">
        <f>SUM(I9,I11,I13,I18,I28,I23)</f>
        <v>1410559.53</v>
      </c>
    </row>
    <row r="9" spans="1:9" s="8" customFormat="1">
      <c r="A9" s="61" t="s">
        <v>12</v>
      </c>
      <c r="B9" s="62"/>
      <c r="C9" s="62" t="s">
        <v>16</v>
      </c>
      <c r="D9" s="61"/>
      <c r="E9" s="63"/>
      <c r="F9" s="64"/>
      <c r="G9" s="65"/>
      <c r="H9" s="64"/>
      <c r="I9" s="66">
        <f>SUM(I10:I10)</f>
        <v>790.56</v>
      </c>
    </row>
    <row r="10" spans="1:9">
      <c r="A10" s="67" t="s">
        <v>24</v>
      </c>
      <c r="B10" s="68">
        <v>4813</v>
      </c>
      <c r="C10" s="69" t="s">
        <v>41</v>
      </c>
      <c r="D10" s="67" t="s">
        <v>13</v>
      </c>
      <c r="E10" s="70">
        <v>2.88</v>
      </c>
      <c r="F10" s="71">
        <v>225</v>
      </c>
      <c r="G10" s="72">
        <v>0.22</v>
      </c>
      <c r="H10" s="73">
        <f t="shared" ref="H10:H22" si="0">ROUND(((F10*(1+G10))),2)</f>
        <v>274.5</v>
      </c>
      <c r="I10" s="74">
        <f t="shared" ref="I10:I22" si="1">ROUND(H10*E10,2)</f>
        <v>790.56</v>
      </c>
    </row>
    <row r="11" spans="1:9" s="8" customFormat="1">
      <c r="A11" s="44" t="s">
        <v>25</v>
      </c>
      <c r="B11" s="45"/>
      <c r="C11" s="45" t="s">
        <v>39</v>
      </c>
      <c r="D11" s="44"/>
      <c r="E11" s="75"/>
      <c r="F11" s="76"/>
      <c r="G11" s="48"/>
      <c r="H11" s="47"/>
      <c r="I11" s="77">
        <f>SUM(I12:I12)</f>
        <v>9610</v>
      </c>
    </row>
    <row r="12" spans="1:9" s="10" customFormat="1" ht="21.75" customHeight="1">
      <c r="A12" s="78" t="s">
        <v>26</v>
      </c>
      <c r="B12" s="79">
        <v>99802</v>
      </c>
      <c r="C12" s="80" t="s">
        <v>42</v>
      </c>
      <c r="D12" s="78" t="s">
        <v>13</v>
      </c>
      <c r="E12" s="81">
        <v>15500</v>
      </c>
      <c r="F12" s="82">
        <v>0.51</v>
      </c>
      <c r="G12" s="83">
        <v>0.22</v>
      </c>
      <c r="H12" s="84">
        <f t="shared" si="0"/>
        <v>0.62</v>
      </c>
      <c r="I12" s="74">
        <f t="shared" si="1"/>
        <v>9610</v>
      </c>
    </row>
    <row r="13" spans="1:9" s="8" customFormat="1">
      <c r="A13" s="44" t="s">
        <v>27</v>
      </c>
      <c r="B13" s="45"/>
      <c r="C13" s="45" t="s">
        <v>19</v>
      </c>
      <c r="D13" s="44"/>
      <c r="E13" s="75"/>
      <c r="F13" s="76"/>
      <c r="G13" s="48"/>
      <c r="H13" s="47"/>
      <c r="I13" s="77">
        <f>SUM(I14:I17)</f>
        <v>824385.65</v>
      </c>
    </row>
    <row r="14" spans="1:9" s="8" customFormat="1">
      <c r="A14" s="78" t="s">
        <v>28</v>
      </c>
      <c r="B14" s="79" t="s">
        <v>20</v>
      </c>
      <c r="C14" s="80" t="s">
        <v>43</v>
      </c>
      <c r="D14" s="78" t="s">
        <v>13</v>
      </c>
      <c r="E14" s="81">
        <v>15500</v>
      </c>
      <c r="F14" s="82">
        <v>2.74</v>
      </c>
      <c r="G14" s="83">
        <v>0.22</v>
      </c>
      <c r="H14" s="84">
        <f t="shared" ref="H14:H15" si="2">ROUND(((F14*(1+G14))),2)</f>
        <v>3.34</v>
      </c>
      <c r="I14" s="74">
        <f t="shared" ref="I14:I15" si="3">ROUND(H14*E14,2)</f>
        <v>51770</v>
      </c>
    </row>
    <row r="15" spans="1:9" s="8" customFormat="1" ht="45">
      <c r="A15" s="78" t="s">
        <v>29</v>
      </c>
      <c r="B15" s="79">
        <v>100969</v>
      </c>
      <c r="C15" s="80" t="s">
        <v>44</v>
      </c>
      <c r="D15" s="78" t="s">
        <v>15</v>
      </c>
      <c r="E15" s="81">
        <v>1170</v>
      </c>
      <c r="F15" s="82">
        <v>1.98</v>
      </c>
      <c r="G15" s="83">
        <v>0.22</v>
      </c>
      <c r="H15" s="84">
        <f t="shared" si="2"/>
        <v>2.42</v>
      </c>
      <c r="I15" s="74">
        <f t="shared" si="3"/>
        <v>2831.4</v>
      </c>
    </row>
    <row r="16" spans="1:9" s="10" customFormat="1" ht="30">
      <c r="A16" s="78" t="s">
        <v>46</v>
      </c>
      <c r="B16" s="79">
        <v>95995</v>
      </c>
      <c r="C16" s="80" t="s">
        <v>51</v>
      </c>
      <c r="D16" s="78" t="s">
        <v>14</v>
      </c>
      <c r="E16" s="81">
        <v>465</v>
      </c>
      <c r="F16" s="82">
        <v>1257.3399999999999</v>
      </c>
      <c r="G16" s="83">
        <v>0.22</v>
      </c>
      <c r="H16" s="84">
        <f t="shared" si="0"/>
        <v>1533.95</v>
      </c>
      <c r="I16" s="74">
        <f t="shared" si="1"/>
        <v>713286.75</v>
      </c>
    </row>
    <row r="17" spans="1:9" s="10" customFormat="1" ht="30">
      <c r="A17" s="78" t="s">
        <v>47</v>
      </c>
      <c r="B17" s="79" t="s">
        <v>21</v>
      </c>
      <c r="C17" s="80" t="s">
        <v>45</v>
      </c>
      <c r="D17" s="78" t="s">
        <v>15</v>
      </c>
      <c r="E17" s="81">
        <v>104625</v>
      </c>
      <c r="F17" s="82">
        <v>0.44</v>
      </c>
      <c r="G17" s="83">
        <v>0.22</v>
      </c>
      <c r="H17" s="84">
        <f t="shared" si="0"/>
        <v>0.54</v>
      </c>
      <c r="I17" s="74">
        <f t="shared" si="1"/>
        <v>56497.5</v>
      </c>
    </row>
    <row r="18" spans="1:9" s="10" customFormat="1">
      <c r="A18" s="44" t="s">
        <v>30</v>
      </c>
      <c r="B18" s="45"/>
      <c r="C18" s="45" t="s">
        <v>48</v>
      </c>
      <c r="D18" s="44"/>
      <c r="E18" s="75"/>
      <c r="F18" s="76"/>
      <c r="G18" s="48"/>
      <c r="H18" s="47"/>
      <c r="I18" s="77">
        <f>SUM(I19:I22)</f>
        <v>517107.8</v>
      </c>
    </row>
    <row r="19" spans="1:9" s="10" customFormat="1">
      <c r="A19" s="78" t="s">
        <v>31</v>
      </c>
      <c r="B19" s="79" t="s">
        <v>20</v>
      </c>
      <c r="C19" s="80" t="s">
        <v>43</v>
      </c>
      <c r="D19" s="78" t="s">
        <v>13</v>
      </c>
      <c r="E19" s="81">
        <v>9850</v>
      </c>
      <c r="F19" s="82">
        <v>2.74</v>
      </c>
      <c r="G19" s="83">
        <v>0.22</v>
      </c>
      <c r="H19" s="84">
        <f t="shared" ref="H19:H20" si="4">ROUND(((F19*(1+G19))),2)</f>
        <v>3.34</v>
      </c>
      <c r="I19" s="74">
        <f t="shared" ref="I19:I20" si="5">ROUND(H19*E19,2)</f>
        <v>32899</v>
      </c>
    </row>
    <row r="20" spans="1:9" s="10" customFormat="1" ht="45">
      <c r="A20" s="78" t="s">
        <v>32</v>
      </c>
      <c r="B20" s="79">
        <v>100969</v>
      </c>
      <c r="C20" s="80" t="s">
        <v>44</v>
      </c>
      <c r="D20" s="78" t="s">
        <v>15</v>
      </c>
      <c r="E20" s="81">
        <v>890</v>
      </c>
      <c r="F20" s="82">
        <v>1.98</v>
      </c>
      <c r="G20" s="83">
        <v>0.22</v>
      </c>
      <c r="H20" s="84">
        <f t="shared" si="4"/>
        <v>2.42</v>
      </c>
      <c r="I20" s="74">
        <f t="shared" si="5"/>
        <v>2153.8000000000002</v>
      </c>
    </row>
    <row r="21" spans="1:9" s="11" customFormat="1" ht="30">
      <c r="A21" s="78" t="s">
        <v>49</v>
      </c>
      <c r="B21" s="79">
        <v>95995</v>
      </c>
      <c r="C21" s="80" t="s">
        <v>51</v>
      </c>
      <c r="D21" s="78" t="s">
        <v>14</v>
      </c>
      <c r="E21" s="81">
        <v>300</v>
      </c>
      <c r="F21" s="82">
        <v>1257.3399999999999</v>
      </c>
      <c r="G21" s="83">
        <v>0.22</v>
      </c>
      <c r="H21" s="84">
        <f t="shared" si="0"/>
        <v>1533.95</v>
      </c>
      <c r="I21" s="74">
        <f t="shared" si="1"/>
        <v>460185</v>
      </c>
    </row>
    <row r="22" spans="1:9" s="11" customFormat="1" ht="30">
      <c r="A22" s="78" t="s">
        <v>50</v>
      </c>
      <c r="B22" s="79">
        <v>93590</v>
      </c>
      <c r="C22" s="80" t="s">
        <v>52</v>
      </c>
      <c r="D22" s="78" t="s">
        <v>17</v>
      </c>
      <c r="E22" s="81">
        <v>27000</v>
      </c>
      <c r="F22" s="82">
        <v>0.66</v>
      </c>
      <c r="G22" s="83">
        <v>0.22</v>
      </c>
      <c r="H22" s="84">
        <f t="shared" si="0"/>
        <v>0.81</v>
      </c>
      <c r="I22" s="74">
        <f t="shared" si="1"/>
        <v>21870</v>
      </c>
    </row>
    <row r="23" spans="1:9" s="11" customFormat="1">
      <c r="A23" s="44" t="s">
        <v>33</v>
      </c>
      <c r="B23" s="45"/>
      <c r="C23" s="45" t="s">
        <v>80</v>
      </c>
      <c r="D23" s="44"/>
      <c r="E23" s="75"/>
      <c r="F23" s="76"/>
      <c r="G23" s="48"/>
      <c r="H23" s="47"/>
      <c r="I23" s="77">
        <f>SUM(I24:I27)</f>
        <v>49628.62</v>
      </c>
    </row>
    <row r="24" spans="1:9" s="11" customFormat="1">
      <c r="A24" s="78" t="s">
        <v>34</v>
      </c>
      <c r="B24" s="79" t="s">
        <v>20</v>
      </c>
      <c r="C24" s="80" t="s">
        <v>43</v>
      </c>
      <c r="D24" s="78" t="s">
        <v>13</v>
      </c>
      <c r="E24" s="81">
        <v>400</v>
      </c>
      <c r="F24" s="82">
        <v>2.74</v>
      </c>
      <c r="G24" s="83">
        <v>0.22</v>
      </c>
      <c r="H24" s="84">
        <f t="shared" ref="H24:H27" si="6">ROUND(((F24*(1+G24))),2)</f>
        <v>3.34</v>
      </c>
      <c r="I24" s="74">
        <f t="shared" ref="I24:I27" si="7">ROUND(H24*E24,2)</f>
        <v>1336</v>
      </c>
    </row>
    <row r="25" spans="1:9" s="11" customFormat="1" ht="45">
      <c r="A25" s="78" t="s">
        <v>35</v>
      </c>
      <c r="B25" s="79">
        <v>100969</v>
      </c>
      <c r="C25" s="80" t="s">
        <v>44</v>
      </c>
      <c r="D25" s="78" t="s">
        <v>15</v>
      </c>
      <c r="E25" s="81">
        <v>36</v>
      </c>
      <c r="F25" s="82">
        <v>1.98</v>
      </c>
      <c r="G25" s="83">
        <v>0.22</v>
      </c>
      <c r="H25" s="84">
        <f t="shared" si="6"/>
        <v>2.42</v>
      </c>
      <c r="I25" s="74">
        <f t="shared" si="7"/>
        <v>87.12</v>
      </c>
    </row>
    <row r="26" spans="1:9" s="11" customFormat="1" ht="30">
      <c r="A26" s="78" t="s">
        <v>78</v>
      </c>
      <c r="B26" s="79">
        <v>95995</v>
      </c>
      <c r="C26" s="80" t="s">
        <v>51</v>
      </c>
      <c r="D26" s="78" t="s">
        <v>14</v>
      </c>
      <c r="E26" s="81">
        <v>30</v>
      </c>
      <c r="F26" s="82">
        <v>1257.3399999999999</v>
      </c>
      <c r="G26" s="83">
        <v>0.22</v>
      </c>
      <c r="H26" s="84">
        <f t="shared" si="6"/>
        <v>1533.95</v>
      </c>
      <c r="I26" s="74">
        <f t="shared" si="7"/>
        <v>46018.5</v>
      </c>
    </row>
    <row r="27" spans="1:9" s="11" customFormat="1" ht="30">
      <c r="A27" s="78" t="s">
        <v>79</v>
      </c>
      <c r="B27" s="79">
        <v>93590</v>
      </c>
      <c r="C27" s="80" t="s">
        <v>52</v>
      </c>
      <c r="D27" s="78" t="s">
        <v>17</v>
      </c>
      <c r="E27" s="81">
        <v>2700</v>
      </c>
      <c r="F27" s="82">
        <v>0.66</v>
      </c>
      <c r="G27" s="83">
        <v>0.22</v>
      </c>
      <c r="H27" s="84">
        <f t="shared" si="6"/>
        <v>0.81</v>
      </c>
      <c r="I27" s="74">
        <f t="shared" si="7"/>
        <v>2187</v>
      </c>
    </row>
    <row r="28" spans="1:9" s="11" customFormat="1">
      <c r="A28" s="44" t="s">
        <v>36</v>
      </c>
      <c r="B28" s="45"/>
      <c r="C28" s="45" t="s">
        <v>74</v>
      </c>
      <c r="D28" s="44"/>
      <c r="E28" s="75"/>
      <c r="F28" s="76"/>
      <c r="G28" s="48"/>
      <c r="H28" s="47"/>
      <c r="I28" s="77">
        <f>SUM(I29:I29)</f>
        <v>9036.9</v>
      </c>
    </row>
    <row r="29" spans="1:9" s="11" customFormat="1">
      <c r="A29" s="78" t="s">
        <v>37</v>
      </c>
      <c r="B29" s="79" t="s">
        <v>53</v>
      </c>
      <c r="C29" s="80" t="s">
        <v>75</v>
      </c>
      <c r="D29" s="78" t="s">
        <v>76</v>
      </c>
      <c r="E29" s="81">
        <v>54</v>
      </c>
      <c r="F29" s="82">
        <v>137.16999999999999</v>
      </c>
      <c r="G29" s="83">
        <v>0.22</v>
      </c>
      <c r="H29" s="84">
        <f t="shared" ref="H29" si="8">ROUND(((F29*(1+G29))),2)</f>
        <v>167.35</v>
      </c>
      <c r="I29" s="74">
        <f t="shared" ref="I29" si="9">ROUND(H29*E29,2)</f>
        <v>9036.9</v>
      </c>
    </row>
    <row r="30" spans="1:9">
      <c r="A30" s="85"/>
      <c r="B30" s="86"/>
      <c r="C30" s="87"/>
      <c r="D30" s="88"/>
      <c r="E30" s="89"/>
      <c r="F30" s="90"/>
      <c r="G30" s="91"/>
      <c r="H30" s="90"/>
      <c r="I30" s="92"/>
    </row>
    <row r="31" spans="1:9">
      <c r="A31" s="85"/>
      <c r="B31" s="86"/>
      <c r="C31" s="87"/>
      <c r="D31" s="88"/>
      <c r="E31" s="89"/>
      <c r="F31" s="90"/>
      <c r="G31" s="91"/>
      <c r="H31" s="90"/>
      <c r="I31" s="92"/>
    </row>
    <row r="32" spans="1:9">
      <c r="A32" s="38" t="s">
        <v>77</v>
      </c>
      <c r="B32" s="37"/>
      <c r="C32" s="37"/>
      <c r="D32" s="38"/>
      <c r="E32" s="39"/>
      <c r="F32" s="40"/>
      <c r="G32" s="41"/>
      <c r="H32" s="40"/>
      <c r="I32" s="38"/>
    </row>
    <row r="33" spans="1:9">
      <c r="A33" s="145" t="s">
        <v>11</v>
      </c>
      <c r="B33" s="145"/>
      <c r="C33" s="145"/>
      <c r="D33" s="145"/>
      <c r="E33" s="145"/>
      <c r="F33" s="145"/>
      <c r="G33" s="145"/>
      <c r="H33" s="145"/>
      <c r="I33" s="145"/>
    </row>
    <row r="34" spans="1:9">
      <c r="A34" s="145" t="s">
        <v>22</v>
      </c>
      <c r="B34" s="145"/>
      <c r="C34" s="145"/>
      <c r="D34" s="145"/>
      <c r="E34" s="145"/>
      <c r="F34" s="145"/>
      <c r="G34" s="145"/>
      <c r="H34" s="145"/>
      <c r="I34" s="145"/>
    </row>
    <row r="35" spans="1:9" ht="10.5" customHeight="1">
      <c r="A35" s="145" t="s">
        <v>23</v>
      </c>
      <c r="B35" s="145"/>
      <c r="C35" s="145"/>
      <c r="D35" s="145"/>
      <c r="E35" s="145"/>
      <c r="F35" s="145"/>
      <c r="G35" s="145"/>
      <c r="H35" s="145"/>
      <c r="I35" s="145"/>
    </row>
    <row r="36" spans="1:9">
      <c r="A36" s="38"/>
      <c r="B36" s="37"/>
      <c r="C36" s="37"/>
      <c r="D36" s="38"/>
      <c r="E36" s="39"/>
      <c r="F36" s="40"/>
      <c r="G36" s="41"/>
      <c r="H36" s="40"/>
      <c r="I36" s="38"/>
    </row>
    <row r="37" spans="1:9">
      <c r="A37" s="38"/>
      <c r="B37" s="37"/>
      <c r="C37" s="37"/>
      <c r="D37" s="38"/>
      <c r="E37" s="39"/>
      <c r="F37" s="40"/>
      <c r="G37" s="41"/>
      <c r="H37" s="40"/>
      <c r="I37" s="38"/>
    </row>
  </sheetData>
  <mergeCells count="6">
    <mergeCell ref="A35:I35"/>
    <mergeCell ref="A1:I1"/>
    <mergeCell ref="A2:I2"/>
    <mergeCell ref="H5:I5"/>
    <mergeCell ref="A33:I33"/>
    <mergeCell ref="A34:I34"/>
  </mergeCells>
  <pageMargins left="0.25" right="0.25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K10" sqref="K10"/>
    </sheetView>
  </sheetViews>
  <sheetFormatPr defaultRowHeight="15"/>
  <cols>
    <col min="2" max="2" width="34.85546875" customWidth="1"/>
    <col min="3" max="3" width="10.5703125" customWidth="1"/>
    <col min="4" max="4" width="12.28515625" customWidth="1"/>
    <col min="6" max="6" width="14.5703125" customWidth="1"/>
    <col min="8" max="8" width="15.85546875" customWidth="1"/>
  </cols>
  <sheetData>
    <row r="1" spans="1:8" ht="18">
      <c r="A1" s="181" t="s">
        <v>81</v>
      </c>
      <c r="B1" s="182"/>
      <c r="C1" s="182"/>
      <c r="D1" s="182"/>
      <c r="E1" s="182"/>
      <c r="F1" s="182"/>
      <c r="G1" s="182"/>
      <c r="H1" s="183"/>
    </row>
    <row r="2" spans="1:8" ht="15.75">
      <c r="A2" s="184" t="s">
        <v>82</v>
      </c>
      <c r="B2" s="185"/>
      <c r="C2" s="185"/>
      <c r="D2" s="185"/>
      <c r="E2" s="185"/>
      <c r="F2" s="185"/>
      <c r="G2" s="185"/>
      <c r="H2" s="186"/>
    </row>
    <row r="3" spans="1:8">
      <c r="A3" s="187" t="s">
        <v>83</v>
      </c>
      <c r="B3" s="188"/>
      <c r="C3" s="188"/>
      <c r="D3" s="188"/>
      <c r="E3" s="188"/>
      <c r="F3" s="188"/>
      <c r="G3" s="188"/>
      <c r="H3" s="189"/>
    </row>
    <row r="4" spans="1:8" ht="15.75">
      <c r="A4" s="190" t="s">
        <v>84</v>
      </c>
      <c r="B4" s="191"/>
      <c r="C4" s="191"/>
      <c r="D4" s="191"/>
      <c r="E4" s="191"/>
      <c r="F4" s="191"/>
      <c r="G4" s="191"/>
      <c r="H4" s="192"/>
    </row>
    <row r="5" spans="1:8" ht="15.75">
      <c r="A5" s="190"/>
      <c r="B5" s="191"/>
      <c r="C5" s="191"/>
      <c r="D5" s="191"/>
      <c r="E5" s="191"/>
      <c r="F5" s="191"/>
      <c r="G5" s="191"/>
      <c r="H5" s="192"/>
    </row>
    <row r="6" spans="1:8" ht="18">
      <c r="A6" s="193" t="s">
        <v>85</v>
      </c>
      <c r="B6" s="194"/>
      <c r="C6" s="194"/>
      <c r="D6" s="194"/>
      <c r="E6" s="194"/>
      <c r="F6" s="194"/>
      <c r="G6" s="194"/>
      <c r="H6" s="195"/>
    </row>
    <row r="7" spans="1:8">
      <c r="A7" s="167"/>
      <c r="B7" s="168"/>
      <c r="C7" s="168"/>
      <c r="D7" s="168"/>
      <c r="E7" s="168"/>
      <c r="F7" s="168"/>
      <c r="G7" s="168"/>
      <c r="H7" s="169"/>
    </row>
    <row r="8" spans="1:8" ht="15.75" thickBot="1">
      <c r="A8" s="167"/>
      <c r="B8" s="168"/>
      <c r="C8" s="168"/>
      <c r="D8" s="168"/>
      <c r="E8" s="168"/>
      <c r="F8" s="168"/>
      <c r="G8" s="168"/>
      <c r="H8" s="169"/>
    </row>
    <row r="9" spans="1:8" ht="16.5" thickBot="1">
      <c r="A9" s="170" t="s">
        <v>86</v>
      </c>
      <c r="B9" s="171"/>
      <c r="C9" s="171"/>
      <c r="D9" s="172"/>
      <c r="E9" s="173" t="s">
        <v>87</v>
      </c>
      <c r="F9" s="174"/>
      <c r="G9" s="174"/>
      <c r="H9" s="175"/>
    </row>
    <row r="10" spans="1:8" ht="70.5" customHeight="1" thickBot="1">
      <c r="A10" s="155" t="str">
        <f>Orçamento!$A$2</f>
        <v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DAVIDOFF LESSA; PRAÇA HERCÍLIO LUZ; EGÍDIO MARTORANO; RUA ISMAEL NUNES; INÁCIO PALMA; PRAÇA DA BANDEIRA; VIDAL RAMOS; GETÚLIO VARGAS;                                            BAIRRO CENTRO     -    SÃO JOAQUIM - SC</v>
      </c>
      <c r="B10" s="156"/>
      <c r="C10" s="156"/>
      <c r="D10" s="156"/>
      <c r="E10" s="156"/>
      <c r="F10" s="156"/>
      <c r="G10" s="156"/>
      <c r="H10" s="157"/>
    </row>
    <row r="11" spans="1:8" ht="16.5" thickBot="1">
      <c r="A11" s="170" t="s">
        <v>88</v>
      </c>
      <c r="B11" s="171"/>
      <c r="C11" s="176"/>
      <c r="D11" s="177"/>
      <c r="E11" s="178">
        <v>44602</v>
      </c>
      <c r="F11" s="179"/>
      <c r="G11" s="179"/>
      <c r="H11" s="180"/>
    </row>
    <row r="12" spans="1:8" ht="16.5" thickBot="1">
      <c r="A12" s="93"/>
      <c r="B12" s="94"/>
      <c r="C12" s="94"/>
      <c r="D12" s="94"/>
      <c r="E12" s="158" t="s">
        <v>89</v>
      </c>
      <c r="F12" s="159"/>
      <c r="G12" s="159"/>
      <c r="H12" s="160"/>
    </row>
    <row r="13" spans="1:8" ht="16.5" thickBot="1">
      <c r="A13" s="95" t="s">
        <v>90</v>
      </c>
      <c r="B13" s="96" t="s">
        <v>91</v>
      </c>
      <c r="C13" s="97" t="s">
        <v>92</v>
      </c>
      <c r="D13" s="98" t="s">
        <v>93</v>
      </c>
      <c r="E13" s="161">
        <v>1</v>
      </c>
      <c r="F13" s="162"/>
      <c r="G13" s="161">
        <v>2</v>
      </c>
      <c r="H13" s="162"/>
    </row>
    <row r="14" spans="1:8" ht="15.75" thickBot="1">
      <c r="A14" s="93"/>
      <c r="B14" s="99"/>
      <c r="C14" s="100" t="s">
        <v>94</v>
      </c>
      <c r="D14" s="101" t="s">
        <v>90</v>
      </c>
      <c r="E14" s="98" t="s">
        <v>94</v>
      </c>
      <c r="F14" s="102" t="s">
        <v>95</v>
      </c>
      <c r="G14" s="103" t="s">
        <v>94</v>
      </c>
      <c r="H14" s="104" t="s">
        <v>95</v>
      </c>
    </row>
    <row r="15" spans="1:8" ht="15.75" thickBot="1">
      <c r="A15" s="163"/>
      <c r="B15" s="164"/>
      <c r="C15" s="164"/>
      <c r="D15" s="164"/>
      <c r="E15" s="164"/>
      <c r="F15" s="164"/>
      <c r="G15" s="164"/>
      <c r="H15" s="165"/>
    </row>
    <row r="16" spans="1:8">
      <c r="A16" s="105">
        <v>1</v>
      </c>
      <c r="B16" s="106" t="str">
        <f>Orçamento!$C$9</f>
        <v>SERVIÇOS PRELIMINARES</v>
      </c>
      <c r="C16" s="107">
        <f>D16/$D$25*100</f>
        <v>5.6045844445856176E-2</v>
      </c>
      <c r="D16" s="108">
        <f>Orçamento!$I$9</f>
        <v>790.56</v>
      </c>
      <c r="E16" s="109">
        <v>1</v>
      </c>
      <c r="F16" s="110">
        <f>D16*E16</f>
        <v>790.56</v>
      </c>
      <c r="G16" s="109">
        <v>0</v>
      </c>
      <c r="H16" s="111">
        <f>G16*D16</f>
        <v>0</v>
      </c>
    </row>
    <row r="17" spans="1:8">
      <c r="A17" s="112">
        <v>2</v>
      </c>
      <c r="B17" s="113" t="str">
        <f>Orçamento!$C$11</f>
        <v>LIMPEZA</v>
      </c>
      <c r="C17" s="114">
        <f>D17/$D$25*100</f>
        <v>0.68128992755094853</v>
      </c>
      <c r="D17" s="108">
        <f>Orçamento!$I$11</f>
        <v>9610</v>
      </c>
      <c r="E17" s="109">
        <v>1</v>
      </c>
      <c r="F17" s="110">
        <f>D17*E17</f>
        <v>9610</v>
      </c>
      <c r="G17" s="109">
        <v>0</v>
      </c>
      <c r="H17" s="111">
        <f>G17*D17</f>
        <v>0</v>
      </c>
    </row>
    <row r="18" spans="1:8">
      <c r="A18" s="112">
        <v>3</v>
      </c>
      <c r="B18" s="113" t="str">
        <f>Orçamento!$C$13</f>
        <v>REPERFILAGEM</v>
      </c>
      <c r="C18" s="114">
        <f>D18/$D$25*100</f>
        <v>58.443875105363333</v>
      </c>
      <c r="D18" s="108">
        <f>Orçamento!$I$13</f>
        <v>824385.65</v>
      </c>
      <c r="E18" s="109">
        <v>1</v>
      </c>
      <c r="F18" s="110">
        <f>D18*E18</f>
        <v>824385.65</v>
      </c>
      <c r="G18" s="109">
        <v>0</v>
      </c>
      <c r="H18" s="111">
        <f>G18*D18</f>
        <v>0</v>
      </c>
    </row>
    <row r="19" spans="1:8" ht="22.5">
      <c r="A19" s="112">
        <v>4</v>
      </c>
      <c r="B19" s="113" t="str">
        <f>Orçamento!$C$18</f>
        <v xml:space="preserve">PAVIMENTAÇÃO EM REVESTIMENTO ASFÁLTICO (CBUQ) </v>
      </c>
      <c r="C19" s="114">
        <f t="shared" ref="C19:C21" si="0">D19/$D$25*100</f>
        <v>36.659764370242492</v>
      </c>
      <c r="D19" s="108">
        <f>Orçamento!$I$18</f>
        <v>517107.8</v>
      </c>
      <c r="E19" s="109">
        <v>0.5</v>
      </c>
      <c r="F19" s="110">
        <f t="shared" ref="F19:F21" si="1">D19*E19</f>
        <v>258553.9</v>
      </c>
      <c r="G19" s="109">
        <v>0.5</v>
      </c>
      <c r="H19" s="111">
        <f t="shared" ref="H19:H21" si="2">G19*D19</f>
        <v>258553.9</v>
      </c>
    </row>
    <row r="20" spans="1:8">
      <c r="A20" s="112">
        <v>5</v>
      </c>
      <c r="B20" s="113" t="str">
        <f>Orçamento!$C$23</f>
        <v>FAIXAS ELEVADAS</v>
      </c>
      <c r="C20" s="114">
        <f t="shared" si="0"/>
        <v>3.5183640920138974</v>
      </c>
      <c r="D20" s="108">
        <f>Orçamento!$I$23</f>
        <v>49628.62</v>
      </c>
      <c r="E20" s="109">
        <v>0</v>
      </c>
      <c r="F20" s="110">
        <f t="shared" si="1"/>
        <v>0</v>
      </c>
      <c r="G20" s="109">
        <v>1</v>
      </c>
      <c r="H20" s="111">
        <f t="shared" si="2"/>
        <v>49628.62</v>
      </c>
    </row>
    <row r="21" spans="1:8" ht="22.5">
      <c r="A21" s="112">
        <v>6</v>
      </c>
      <c r="B21" s="113" t="str">
        <f>Orçamento!$C$28</f>
        <v>NIVELAMENTO TAMPAS DE FERRO E GRELHAS</v>
      </c>
      <c r="C21" s="114">
        <f t="shared" si="0"/>
        <v>0.64066066038347202</v>
      </c>
      <c r="D21" s="108">
        <f>Orçamento!$I$28</f>
        <v>9036.9</v>
      </c>
      <c r="E21" s="109">
        <v>0</v>
      </c>
      <c r="F21" s="110">
        <f t="shared" si="1"/>
        <v>0</v>
      </c>
      <c r="G21" s="109">
        <v>1</v>
      </c>
      <c r="H21" s="111">
        <f t="shared" si="2"/>
        <v>9036.9</v>
      </c>
    </row>
    <row r="22" spans="1:8">
      <c r="A22" s="112"/>
      <c r="B22" s="113"/>
      <c r="C22" s="114"/>
      <c r="D22" s="108"/>
      <c r="E22" s="109"/>
      <c r="F22" s="110"/>
      <c r="G22" s="109"/>
      <c r="H22" s="111"/>
    </row>
    <row r="23" spans="1:8">
      <c r="A23" s="115"/>
      <c r="B23" s="116"/>
      <c r="C23" s="117"/>
      <c r="D23" s="118"/>
      <c r="E23" s="119"/>
      <c r="F23" s="120"/>
      <c r="G23" s="119"/>
      <c r="H23" s="121"/>
    </row>
    <row r="24" spans="1:8">
      <c r="A24" s="122"/>
      <c r="B24" s="116"/>
      <c r="C24" s="123"/>
      <c r="D24" s="124"/>
      <c r="E24" s="119"/>
      <c r="F24" s="120"/>
      <c r="G24" s="119"/>
      <c r="H24" s="121"/>
    </row>
    <row r="25" spans="1:8">
      <c r="A25" s="125"/>
      <c r="B25" s="116"/>
      <c r="C25" s="117">
        <v>100</v>
      </c>
      <c r="D25" s="126">
        <f>SUM(D16:D24)</f>
        <v>1410559.53</v>
      </c>
      <c r="E25" s="127">
        <f>F25/D26*100</f>
        <v>77.511093062481379</v>
      </c>
      <c r="F25" s="120">
        <f>SUM(F16:F24)</f>
        <v>1093340.1100000001</v>
      </c>
      <c r="G25" s="127">
        <f>H25/D26*100</f>
        <v>22.488906937518617</v>
      </c>
      <c r="H25" s="121">
        <f>SUM(H16:H24)</f>
        <v>317219.42000000004</v>
      </c>
    </row>
    <row r="26" spans="1:8" ht="15.75" thickBot="1">
      <c r="A26" s="128"/>
      <c r="B26" s="129"/>
      <c r="C26" s="130">
        <f>C25</f>
        <v>100</v>
      </c>
      <c r="D26" s="131">
        <f>D25</f>
        <v>1410559.53</v>
      </c>
      <c r="E26" s="132">
        <f>E25</f>
        <v>77.511093062481379</v>
      </c>
      <c r="F26" s="133">
        <f>F25</f>
        <v>1093340.1100000001</v>
      </c>
      <c r="G26" s="132">
        <f>G25+E26</f>
        <v>100</v>
      </c>
      <c r="H26" s="144">
        <f>F26+H25</f>
        <v>1410559.5300000003</v>
      </c>
    </row>
    <row r="27" spans="1:8">
      <c r="A27" s="94"/>
      <c r="B27" s="94"/>
      <c r="C27" s="134"/>
      <c r="D27" s="135"/>
      <c r="E27" s="136"/>
      <c r="F27" s="137"/>
      <c r="G27" s="136"/>
      <c r="H27" s="137"/>
    </row>
    <row r="28" spans="1:8">
      <c r="A28" s="94"/>
      <c r="B28" s="94"/>
      <c r="C28" s="134"/>
      <c r="D28" s="135"/>
      <c r="E28" s="136"/>
      <c r="F28" s="137"/>
      <c r="G28" s="136"/>
      <c r="H28" s="137"/>
    </row>
    <row r="29" spans="1:8">
      <c r="A29" s="138"/>
      <c r="B29" s="138"/>
      <c r="C29" s="138"/>
      <c r="D29" s="138"/>
      <c r="E29" s="139"/>
      <c r="F29" s="140"/>
      <c r="G29" s="141"/>
      <c r="H29" s="142"/>
    </row>
    <row r="30" spans="1:8">
      <c r="A30" s="138"/>
      <c r="B30" s="138" t="str">
        <f>Orçamento!$A$32</f>
        <v>São Joaquim, 23 de fevereiro de 2022.</v>
      </c>
      <c r="C30" s="138"/>
      <c r="D30" s="138"/>
      <c r="E30" s="166" t="s">
        <v>96</v>
      </c>
      <c r="F30" s="166"/>
      <c r="G30" s="166"/>
      <c r="H30" s="166"/>
    </row>
    <row r="31" spans="1:8">
      <c r="A31" s="138"/>
      <c r="B31" s="138"/>
      <c r="C31" s="138"/>
      <c r="D31" s="138"/>
      <c r="E31" s="153" t="str">
        <f>Orçamento!$A$34</f>
        <v>Neri A Chiodelli</v>
      </c>
      <c r="F31" s="153"/>
      <c r="G31" s="153"/>
      <c r="H31" s="153"/>
    </row>
    <row r="32" spans="1:8">
      <c r="A32" s="138"/>
      <c r="B32" s="138"/>
      <c r="C32" s="138"/>
      <c r="D32" s="138"/>
      <c r="E32" s="154" t="str">
        <f>Orçamento!$A$35</f>
        <v>CREA 5854-9</v>
      </c>
      <c r="F32" s="154"/>
      <c r="G32" s="154"/>
      <c r="H32" s="154"/>
    </row>
    <row r="33" spans="1:8">
      <c r="A33" s="138"/>
      <c r="B33" s="138"/>
      <c r="C33" s="138"/>
      <c r="D33" s="138"/>
      <c r="E33" s="139"/>
      <c r="F33" s="140"/>
      <c r="G33" s="141"/>
      <c r="H33" s="143"/>
    </row>
  </sheetData>
  <mergeCells count="19">
    <mergeCell ref="A6:H6"/>
    <mergeCell ref="A1:H1"/>
    <mergeCell ref="A2:H2"/>
    <mergeCell ref="A3:H3"/>
    <mergeCell ref="A4:H4"/>
    <mergeCell ref="A5:H5"/>
    <mergeCell ref="A7:H8"/>
    <mergeCell ref="A9:D9"/>
    <mergeCell ref="E9:H9"/>
    <mergeCell ref="A11:D11"/>
    <mergeCell ref="E11:H11"/>
    <mergeCell ref="E31:H31"/>
    <mergeCell ref="E32:H32"/>
    <mergeCell ref="A10:H10"/>
    <mergeCell ref="E12:H12"/>
    <mergeCell ref="E13:F13"/>
    <mergeCell ref="G13:H13"/>
    <mergeCell ref="A15:H15"/>
    <mergeCell ref="E30:H30"/>
  </mergeCells>
  <pageMargins left="1.1023622047244095" right="0.51181102362204722" top="0.39370078740157483" bottom="0.39370078740157483" header="0.31496062992125984" footer="0.31496062992125984"/>
  <pageSetup paperSize="9" scale="9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D17" sqref="D17"/>
    </sheetView>
  </sheetViews>
  <sheetFormatPr defaultRowHeight="15"/>
  <cols>
    <col min="3" max="3" width="32" customWidth="1"/>
  </cols>
  <sheetData>
    <row r="1" spans="1:8" ht="23.25">
      <c r="A1" s="17" t="s">
        <v>53</v>
      </c>
      <c r="B1" s="18" t="s">
        <v>54</v>
      </c>
      <c r="C1" s="19" t="s">
        <v>55</v>
      </c>
      <c r="D1" s="18" t="s">
        <v>56</v>
      </c>
      <c r="E1" s="20"/>
      <c r="F1" s="21"/>
      <c r="G1" s="22"/>
      <c r="H1" s="23" t="s">
        <v>66</v>
      </c>
    </row>
    <row r="2" spans="1:8">
      <c r="A2" s="24" t="s">
        <v>57</v>
      </c>
      <c r="B2" s="12" t="s">
        <v>58</v>
      </c>
      <c r="C2" s="13" t="s">
        <v>67</v>
      </c>
      <c r="D2" s="14" t="str">
        <f ca="1">IF(ISNUMBER($K2),OFFSET([3]Banco!$A$1,[3]Composições!$L2-1,COLUMN([3]Composições!D2)-1),"")</f>
        <v/>
      </c>
      <c r="E2" s="14"/>
      <c r="F2" s="15">
        <v>2.5</v>
      </c>
      <c r="G2" s="16">
        <v>27.42</v>
      </c>
      <c r="H2" s="25">
        <f>G2*F2</f>
        <v>68.550000000000011</v>
      </c>
    </row>
    <row r="3" spans="1:8">
      <c r="A3" s="24" t="s">
        <v>57</v>
      </c>
      <c r="B3" s="12" t="s">
        <v>59</v>
      </c>
      <c r="C3" s="13" t="s">
        <v>68</v>
      </c>
      <c r="D3" s="14" t="str">
        <f ca="1">IF(ISNUMBER($K3),OFFSET([3]Banco!$A$1,[3]Composições!$L3-1,COLUMN([3]Composições!D3)-1),"")</f>
        <v/>
      </c>
      <c r="E3" s="14"/>
      <c r="F3" s="15">
        <v>2.5</v>
      </c>
      <c r="G3" s="16">
        <v>20.399999999999999</v>
      </c>
      <c r="H3" s="25">
        <f t="shared" ref="H3:H8" si="0">G3*F3</f>
        <v>51</v>
      </c>
    </row>
    <row r="4" spans="1:8">
      <c r="A4" s="24" t="s">
        <v>60</v>
      </c>
      <c r="B4" s="12" t="s">
        <v>61</v>
      </c>
      <c r="C4" s="13" t="s">
        <v>70</v>
      </c>
      <c r="D4" s="14" t="str">
        <f ca="1">IF(ISNUMBER($K4),OFFSET([3]Banco!$A$1,[3]Composições!$L4-1,COLUMN([3]Composições!D4)-1),"")</f>
        <v/>
      </c>
      <c r="E4" s="14"/>
      <c r="F4" s="15">
        <v>1.6000000000000001E-3</v>
      </c>
      <c r="G4" s="16">
        <v>101.3</v>
      </c>
      <c r="H4" s="25">
        <f t="shared" si="0"/>
        <v>0.16208</v>
      </c>
    </row>
    <row r="5" spans="1:8">
      <c r="A5" s="24" t="s">
        <v>60</v>
      </c>
      <c r="B5" s="12" t="s">
        <v>62</v>
      </c>
      <c r="C5" s="13" t="s">
        <v>71</v>
      </c>
      <c r="D5" s="14" t="str">
        <f ca="1">IF(ISNUMBER($K5),OFFSET([3]Banco!$A$1,[3]Composições!$L5-1,COLUMN([3]Composições!D5)-1),"")</f>
        <v/>
      </c>
      <c r="E5" s="14"/>
      <c r="F5" s="15">
        <v>10</v>
      </c>
      <c r="G5" s="16">
        <v>0.67</v>
      </c>
      <c r="H5" s="25">
        <f t="shared" si="0"/>
        <v>6.7</v>
      </c>
    </row>
    <row r="6" spans="1:8">
      <c r="A6" s="24" t="s">
        <v>60</v>
      </c>
      <c r="B6" s="12" t="s">
        <v>63</v>
      </c>
      <c r="C6" s="13" t="s">
        <v>72</v>
      </c>
      <c r="D6" s="14" t="str">
        <f ca="1">IF(ISNUMBER($K6),OFFSET([3]Banco!$A$1,[3]Composições!$L6-1,COLUMN([3]Composições!D6)-1),"")</f>
        <v/>
      </c>
      <c r="E6" s="14"/>
      <c r="F6" s="15">
        <v>1.6000000000000001E-3</v>
      </c>
      <c r="G6" s="16">
        <v>81.569999999999993</v>
      </c>
      <c r="H6" s="25">
        <f t="shared" si="0"/>
        <v>0.13051199999999999</v>
      </c>
    </row>
    <row r="7" spans="1:8" ht="23.25">
      <c r="A7" s="24" t="s">
        <v>60</v>
      </c>
      <c r="B7" s="12" t="s">
        <v>64</v>
      </c>
      <c r="C7" s="13" t="s">
        <v>73</v>
      </c>
      <c r="D7" s="14" t="str">
        <f ca="1">IF(ISNUMBER($K7),OFFSET([3]Banco!$A$1,[3]Composições!$L7-1,COLUMN([3]Composições!D7)-1),"")</f>
        <v/>
      </c>
      <c r="E7" s="14"/>
      <c r="F7" s="15">
        <v>2.88</v>
      </c>
      <c r="G7" s="16">
        <v>2.12</v>
      </c>
      <c r="H7" s="25">
        <f t="shared" si="0"/>
        <v>6.1055999999999999</v>
      </c>
    </row>
    <row r="8" spans="1:8" ht="24" thickBot="1">
      <c r="A8" s="26" t="s">
        <v>57</v>
      </c>
      <c r="B8" s="27" t="s">
        <v>65</v>
      </c>
      <c r="C8" s="28" t="s">
        <v>69</v>
      </c>
      <c r="D8" s="29" t="str">
        <f ca="1">IF(ISNUMBER($K8),OFFSET([3]Banco!$A$1,[3]Composições!$L8-1,COLUMN([3]Composições!D8)-1),"")</f>
        <v/>
      </c>
      <c r="E8" s="29"/>
      <c r="F8" s="30">
        <v>0.4</v>
      </c>
      <c r="G8" s="31">
        <v>11.3</v>
      </c>
      <c r="H8" s="25">
        <f t="shared" si="0"/>
        <v>4.5200000000000005</v>
      </c>
    </row>
    <row r="9" spans="1:8" ht="15.75" thickBot="1">
      <c r="A9" s="32"/>
      <c r="B9" s="33"/>
      <c r="C9" s="33"/>
      <c r="D9" s="33"/>
      <c r="E9" s="33"/>
      <c r="F9" s="33"/>
      <c r="G9" s="33"/>
      <c r="H9" s="34">
        <f>SUM(H2:H8)</f>
        <v>137.16819200000003</v>
      </c>
    </row>
  </sheetData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Composição</vt:lpstr>
      <vt:lpstr>Orçamento!Area_de_impressao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Bittebrum Neto</dc:creator>
  <cp:lastModifiedBy>Luciano Broering Alves</cp:lastModifiedBy>
  <cp:lastPrinted>2022-02-24T19:07:12Z</cp:lastPrinted>
  <dcterms:created xsi:type="dcterms:W3CDTF">2021-04-22T11:45:38Z</dcterms:created>
  <dcterms:modified xsi:type="dcterms:W3CDTF">2022-02-24T19:07:15Z</dcterms:modified>
</cp:coreProperties>
</file>