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0730" windowHeight="11160"/>
  </bookViews>
  <sheets>
    <sheet name="Orçamento" sheetId="4" r:id="rId1"/>
    <sheet name="Cronograma" sheetId="5" r:id="rId2"/>
  </sheets>
  <externalReferences>
    <externalReference r:id="rId3"/>
    <externalReference r:id="rId4"/>
  </externalReferences>
  <definedNames>
    <definedName name="BDI.Opcao" hidden="1">[1]DADOS!$F$18</definedName>
    <definedName name="BDI.TipoObra" hidden="1">[1]BDI!$A$138:$A$146</definedName>
    <definedName name="DESONERACAO" hidden="1">IF(OR(Import.Desoneracao="DESONERADO",Import.Desoneracao="SIM"),"SIM","NÃO")</definedName>
    <definedName name="Import.Desoneracao" hidden="1">OFFSET([1]DADOS!$G$18,0,-1)</definedName>
  </definedNames>
  <calcPr calcId="144525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5" l="1"/>
  <c r="B18" i="5"/>
  <c r="D17" i="5"/>
  <c r="B17" i="5"/>
  <c r="D16" i="5"/>
  <c r="B16" i="5"/>
  <c r="B26" i="5"/>
  <c r="E28" i="5"/>
  <c r="E27" i="5"/>
  <c r="I97" i="4"/>
  <c r="J97" i="4" s="1"/>
  <c r="I98" i="4"/>
  <c r="J98" i="4" s="1"/>
  <c r="I99" i="4"/>
  <c r="J99" i="4" s="1"/>
  <c r="I100" i="4"/>
  <c r="J100" i="4" s="1"/>
  <c r="I101" i="4"/>
  <c r="J101" i="4" s="1"/>
  <c r="I102" i="4"/>
  <c r="J102" i="4" s="1"/>
  <c r="I103" i="4"/>
  <c r="J103" i="4" s="1"/>
  <c r="I104" i="4"/>
  <c r="J104" i="4" s="1"/>
  <c r="I105" i="4"/>
  <c r="J105" i="4" s="1"/>
  <c r="I106" i="4"/>
  <c r="J106" i="4" s="1"/>
  <c r="I107" i="4"/>
  <c r="J107" i="4" s="1"/>
  <c r="I108" i="4"/>
  <c r="J108" i="4" s="1"/>
  <c r="I109" i="4"/>
  <c r="J109" i="4" s="1"/>
  <c r="I110" i="4"/>
  <c r="J110" i="4" s="1"/>
  <c r="I111" i="4"/>
  <c r="J111" i="4" s="1"/>
  <c r="I112" i="4"/>
  <c r="J112" i="4" s="1"/>
  <c r="I7" i="4"/>
  <c r="J7" i="4" s="1"/>
  <c r="I8" i="4"/>
  <c r="J8" i="4" s="1"/>
  <c r="I9" i="4"/>
  <c r="J9" i="4" s="1"/>
  <c r="I10" i="4"/>
  <c r="J10" i="4" s="1"/>
  <c r="I11" i="4"/>
  <c r="J11" i="4" s="1"/>
  <c r="I12" i="4"/>
  <c r="J12" i="4" s="1"/>
  <c r="I13" i="4"/>
  <c r="J13" i="4" s="1"/>
  <c r="I14" i="4"/>
  <c r="J14" i="4" s="1"/>
  <c r="I15" i="4"/>
  <c r="J15" i="4" s="1"/>
  <c r="I16" i="4"/>
  <c r="J16" i="4" s="1"/>
  <c r="I17" i="4"/>
  <c r="J17" i="4" s="1"/>
  <c r="I18" i="4"/>
  <c r="J18" i="4" s="1"/>
  <c r="I19" i="4"/>
  <c r="J19" i="4" s="1"/>
  <c r="I20" i="4"/>
  <c r="J20" i="4" s="1"/>
  <c r="I21" i="4"/>
  <c r="J21" i="4" s="1"/>
  <c r="I22" i="4"/>
  <c r="J22" i="4" s="1"/>
  <c r="I23" i="4"/>
  <c r="J23" i="4" s="1"/>
  <c r="I24" i="4"/>
  <c r="J24" i="4" s="1"/>
  <c r="I25" i="4"/>
  <c r="J25" i="4" s="1"/>
  <c r="I26" i="4"/>
  <c r="J26" i="4" s="1"/>
  <c r="I27" i="4"/>
  <c r="J27" i="4" s="1"/>
  <c r="I28" i="4"/>
  <c r="J28" i="4" s="1"/>
  <c r="I29" i="4"/>
  <c r="J29" i="4" s="1"/>
  <c r="I30" i="4"/>
  <c r="J30" i="4" s="1"/>
  <c r="I31" i="4"/>
  <c r="J31" i="4" s="1"/>
  <c r="I32" i="4"/>
  <c r="J32" i="4" s="1"/>
  <c r="I33" i="4"/>
  <c r="J33" i="4" s="1"/>
  <c r="I34" i="4"/>
  <c r="J34" i="4" s="1"/>
  <c r="I35" i="4"/>
  <c r="J35" i="4" s="1"/>
  <c r="I36" i="4"/>
  <c r="J36" i="4" s="1"/>
  <c r="I37" i="4"/>
  <c r="J37" i="4" s="1"/>
  <c r="I38" i="4"/>
  <c r="J38" i="4" s="1"/>
  <c r="I39" i="4"/>
  <c r="J39" i="4" s="1"/>
  <c r="I40" i="4"/>
  <c r="J40" i="4" s="1"/>
  <c r="I41" i="4"/>
  <c r="J41" i="4" s="1"/>
  <c r="I42" i="4"/>
  <c r="J42" i="4" s="1"/>
  <c r="I43" i="4"/>
  <c r="J43" i="4" s="1"/>
  <c r="I44" i="4"/>
  <c r="J44" i="4" s="1"/>
  <c r="I45" i="4"/>
  <c r="J45" i="4" s="1"/>
  <c r="I46" i="4"/>
  <c r="J46" i="4" s="1"/>
  <c r="I47" i="4"/>
  <c r="J47" i="4" s="1"/>
  <c r="I48" i="4"/>
  <c r="J48" i="4" s="1"/>
  <c r="I49" i="4"/>
  <c r="J49" i="4" s="1"/>
  <c r="I50" i="4"/>
  <c r="J50" i="4" s="1"/>
  <c r="I51" i="4"/>
  <c r="J51" i="4" s="1"/>
  <c r="I52" i="4"/>
  <c r="J52" i="4" s="1"/>
  <c r="I53" i="4"/>
  <c r="J53" i="4" s="1"/>
  <c r="I54" i="4"/>
  <c r="J54" i="4" s="1"/>
  <c r="I55" i="4"/>
  <c r="J55" i="4" s="1"/>
  <c r="I56" i="4"/>
  <c r="J56" i="4" s="1"/>
  <c r="I57" i="4"/>
  <c r="J57" i="4" s="1"/>
  <c r="I58" i="4"/>
  <c r="J58" i="4" s="1"/>
  <c r="I59" i="4"/>
  <c r="J59" i="4" s="1"/>
  <c r="I60" i="4"/>
  <c r="J60" i="4" s="1"/>
  <c r="I61" i="4"/>
  <c r="J61" i="4" s="1"/>
  <c r="I62" i="4"/>
  <c r="J62" i="4" s="1"/>
  <c r="I63" i="4"/>
  <c r="J63" i="4" s="1"/>
  <c r="I64" i="4"/>
  <c r="J64" i="4" s="1"/>
  <c r="I65" i="4"/>
  <c r="J65" i="4" s="1"/>
  <c r="I66" i="4"/>
  <c r="J66" i="4" s="1"/>
  <c r="I67" i="4"/>
  <c r="J67" i="4" s="1"/>
  <c r="I68" i="4"/>
  <c r="J68" i="4" s="1"/>
  <c r="I69" i="4"/>
  <c r="J69" i="4" s="1"/>
  <c r="I70" i="4"/>
  <c r="J70" i="4" s="1"/>
  <c r="I71" i="4"/>
  <c r="J71" i="4" s="1"/>
  <c r="I72" i="4"/>
  <c r="J72" i="4" s="1"/>
  <c r="I73" i="4"/>
  <c r="J73" i="4" s="1"/>
  <c r="I74" i="4"/>
  <c r="J74" i="4" s="1"/>
  <c r="I75" i="4"/>
  <c r="J75" i="4" s="1"/>
  <c r="I76" i="4"/>
  <c r="J76" i="4" s="1"/>
  <c r="I77" i="4"/>
  <c r="J77" i="4" s="1"/>
  <c r="I78" i="4"/>
  <c r="J78" i="4" s="1"/>
  <c r="I79" i="4"/>
  <c r="J79" i="4" s="1"/>
  <c r="I80" i="4"/>
  <c r="J80" i="4" s="1"/>
  <c r="I81" i="4"/>
  <c r="J81" i="4" s="1"/>
  <c r="I82" i="4"/>
  <c r="J82" i="4" s="1"/>
  <c r="I83" i="4"/>
  <c r="J83" i="4" s="1"/>
  <c r="I84" i="4"/>
  <c r="J84" i="4" s="1"/>
  <c r="I85" i="4"/>
  <c r="J85" i="4" s="1"/>
  <c r="I86" i="4"/>
  <c r="J86" i="4" s="1"/>
  <c r="I87" i="4"/>
  <c r="J87" i="4" s="1"/>
  <c r="I88" i="4"/>
  <c r="J88" i="4" s="1"/>
  <c r="I89" i="4"/>
  <c r="J89" i="4" s="1"/>
  <c r="I90" i="4"/>
  <c r="J90" i="4" s="1"/>
  <c r="I6" i="4"/>
  <c r="C22" i="5"/>
  <c r="F18" i="5"/>
  <c r="H17" i="5"/>
  <c r="J17" i="5"/>
  <c r="F16" i="5"/>
  <c r="C10" i="5"/>
  <c r="H18" i="5" l="1"/>
  <c r="J22" i="5"/>
  <c r="H16" i="5"/>
  <c r="J16" i="5"/>
  <c r="J21" i="5" s="1"/>
  <c r="F17" i="5"/>
  <c r="F21" i="5" s="1"/>
  <c r="J18" i="5"/>
  <c r="D21" i="5"/>
  <c r="D22" i="5" s="1"/>
  <c r="C17" i="5"/>
  <c r="I119" i="4"/>
  <c r="J119" i="4" s="1"/>
  <c r="I118" i="4"/>
  <c r="J118" i="4" s="1"/>
  <c r="I117" i="4"/>
  <c r="J117" i="4" s="1"/>
  <c r="I96" i="4"/>
  <c r="J96" i="4" s="1"/>
  <c r="I95" i="4"/>
  <c r="J95" i="4" s="1"/>
  <c r="J6" i="4"/>
  <c r="I5" i="4"/>
  <c r="J5" i="4" s="1"/>
  <c r="E21" i="5" l="1"/>
  <c r="E22" i="5" s="1"/>
  <c r="F22" i="5"/>
  <c r="I21" i="5"/>
  <c r="C16" i="5"/>
  <c r="C18" i="5"/>
  <c r="H21" i="5"/>
  <c r="G21" i="5" s="1"/>
  <c r="J91" i="4"/>
  <c r="J120" i="4"/>
  <c r="J113" i="4"/>
  <c r="G22" i="5" l="1"/>
  <c r="I22" i="5" s="1"/>
  <c r="H22" i="5"/>
  <c r="J124" i="4"/>
</calcChain>
</file>

<file path=xl/sharedStrings.xml><?xml version="1.0" encoding="utf-8"?>
<sst xmlns="http://schemas.openxmlformats.org/spreadsheetml/2006/main" count="512" uniqueCount="277">
  <si>
    <t>Descrição</t>
  </si>
  <si>
    <t>m</t>
  </si>
  <si>
    <t>TOTAL</t>
  </si>
  <si>
    <t>Cotação</t>
  </si>
  <si>
    <t>Fonte</t>
  </si>
  <si>
    <t>Código</t>
  </si>
  <si>
    <t>Unidade</t>
  </si>
  <si>
    <t>Quantidade</t>
  </si>
  <si>
    <t>Custo Unitário
(sem BDI)(R$)</t>
  </si>
  <si>
    <t>BDI
(%)</t>
  </si>
  <si>
    <t>Preço Unitário
(com BDI)(R$)</t>
  </si>
  <si>
    <t>Preço Total
(R$)</t>
  </si>
  <si>
    <t>Un</t>
  </si>
  <si>
    <t>Cotovelo reto 100x50mm chapa 18</t>
  </si>
  <si>
    <t>Cruzeta (X) horizontal 90º 100x50mm chapa 18</t>
  </si>
  <si>
    <t>Curva vertical INTERNA 90° 100x50mm chapa 18</t>
  </si>
  <si>
    <t>Curva vertical EXTERNA 90° 100x50mm chapa 18</t>
  </si>
  <si>
    <t>Eletrocalha perfurada tipo C 100x50mm chapa 18</t>
  </si>
  <si>
    <t>Tampa tipo U 100mm</t>
  </si>
  <si>
    <t>T horizontal 90º 100x50mm chapa 18</t>
  </si>
  <si>
    <t>Tala plana perfurada 50mm</t>
  </si>
  <si>
    <t>Terminal 100x50mm chapa 18</t>
  </si>
  <si>
    <t>Suporte mão francesa 100x50</t>
  </si>
  <si>
    <t>Arruela lisa galvan. 1/4"</t>
  </si>
  <si>
    <t>Bucha de nylon S6</t>
  </si>
  <si>
    <t>Parafuso fenda galvan. 4,2x32mm</t>
  </si>
  <si>
    <t>Distanciador baixo p/ tirante 38mm</t>
  </si>
  <si>
    <t>Parafuso galvan. cabeça lentilha 1/4"x5/8" máquina rosca total</t>
  </si>
  <si>
    <t>Porca sextavada galvan. 1/4"</t>
  </si>
  <si>
    <t>Cabo de cobre flexível, unipolar, anti-chama, 2.5 mm² - 450/750V - Branco</t>
  </si>
  <si>
    <t>SINAPI</t>
  </si>
  <si>
    <t>Cabo de cobre flexível, unipolar, anti-chama, 2.5 mm² - 450/750V - Preto</t>
  </si>
  <si>
    <t>Cabo de cobre flexível, unipolar, anti-chama, 2.5 mm² - 450/750V - Vermelho</t>
  </si>
  <si>
    <t>Cabo de cobre flexível, unipolar, anti-chama, 2.5 mm² - 450/750V - Azul</t>
  </si>
  <si>
    <t>Cabo de cobre flexível, unipolar, anti-chama, 2.5 mm² - 450/750V - Verde</t>
  </si>
  <si>
    <t>Cabo de cobre flexível, unipolar, anti-chama, 2.5 mm² - 450/750V - Amarelo</t>
  </si>
  <si>
    <t>Cabo de cobre flexível, unipolar, anti-chama, 4,0 mm² - 450/750V - Branco</t>
  </si>
  <si>
    <t>Cabo de cobre flexível, unipolar, anti-chama, 4,0 mm² - 450/750V - Preto</t>
  </si>
  <si>
    <t>Cabo de cobre flexível, unipolar, anti-chama, 4,0 mm² - 450/750V - Vermelho</t>
  </si>
  <si>
    <t>Cabo de cobre flexível, unipolar, anti-chama, 4,0 mm² - 450/750V - Azul</t>
  </si>
  <si>
    <t>Cabo de cobre flexível, unipolar, anti-chama, 4,0 mm² - 450/750V - Verde</t>
  </si>
  <si>
    <t>Cabo de cobre flexível, unipolar, anti-chama, 4,0 mm² - 450/750V - Amarelo</t>
  </si>
  <si>
    <t>Cabo de cobre flexível, unipolar, anti-chama, 6,0 mm² - 450/750V - Branco</t>
  </si>
  <si>
    <t>Cabo de cobre flexível, unipolar, anti-chama, 6,0 mm² - 450/750V - Preto</t>
  </si>
  <si>
    <t>Cabo de cobre flexível, unipolar, anti-chama, 6,0 mm² - 450/750V - Vermelho</t>
  </si>
  <si>
    <t>Cabo de cobre flexível, unipolar, anti-chama, 6,0 mm² - 450/750V - Azul</t>
  </si>
  <si>
    <t>Cabo de cobre flexível, unipolar, anti-chama, 6,0 mm² - 450/750V - Verde</t>
  </si>
  <si>
    <t>Cabo de cobre flexível, unipolar, anti-chama, 10,0 mm² - 450/750V - Branco</t>
  </si>
  <si>
    <t>Cabo de cobre flexível, unipolar, anti-chama, 10,0 mm² - 450/750V - Preto</t>
  </si>
  <si>
    <t>Cabo de cobre flexível, unipolar, anti-chama, 10,0 mm² - 450/750V - Vermelho</t>
  </si>
  <si>
    <t>Cabo de cobre flexível, unipolar, anti-chama, 10,0 mm² - 450/750V - Azul</t>
  </si>
  <si>
    <t>Cabo de cobre flexível, unipolar, anti-chama, 10,0 mm² - 450/750V - Verde</t>
  </si>
  <si>
    <t>Cabo de cobre flexível, unipolar, anti-chama, 16,0 mm² - 450/750V - Branco</t>
  </si>
  <si>
    <t>Cabo de cobre flexível, unipolar, anti-chama, 16,0 mm² - 450/750V - Preto</t>
  </si>
  <si>
    <t>Cabo de cobre flexível, unipolar, anti-chama, 16,0 mm² - 450/750V - Vermelho</t>
  </si>
  <si>
    <t>Cabo de cobre flexível, unipolar, anti-chama, 16,0 mm² - 450/750V - Azul</t>
  </si>
  <si>
    <t>Cabo de cobre flexível, unipolar, anti-chama, 16,0 mm² - 450/750V - Verde</t>
  </si>
  <si>
    <t>Cabo de cobre flexível, unipolar, anti-chama, 35,0 mm² - 450/750V - Branco</t>
  </si>
  <si>
    <t>Cabo de cobre flexível, unipolar, anti-chama, 35,0 mm² - 450/750V - Preto</t>
  </si>
  <si>
    <t>Cabo de cobre flexível, unipolar, anti-chama, 35,0 mm² - 450/750V - Vermelho</t>
  </si>
  <si>
    <t>Cabo de cobre flexível, unipolar, anti-chama, 35,0 mm² - 450/750V - Azul</t>
  </si>
  <si>
    <t>Cabo de cobre flexível, unipolar, anti-chama, 35,0 mm² - 450/750V - Verde</t>
  </si>
  <si>
    <t>Cabo de cobre flexível, unipolar, anti-chama, 70,0 mm² - 450/750V - Branco</t>
  </si>
  <si>
    <t>Cabo de cobre flexível, unipolar, anti-chama, 70,0 mm² - 450/750V - Preto</t>
  </si>
  <si>
    <t>Cabo de cobre flexível, unipolar, anti-chama, 70,0 mm² - 450/750V - Vermelho</t>
  </si>
  <si>
    <t>Cabo de cobre flexível, unipolar, anti-chama, 70,0 mm² - 450/750V - Azul</t>
  </si>
  <si>
    <t>Disjuntor Unipolar Termomagnético - Norma DIN - 10A</t>
  </si>
  <si>
    <t>Disjuntor Unipolar Termomagnético - Norma DIN - 16A</t>
  </si>
  <si>
    <t>Disjuntor Unipolar Termomagnético - Norma DIN - 20A</t>
  </si>
  <si>
    <t>Disjuntor Unipolar Termomagnético - Norma DIN - 25A</t>
  </si>
  <si>
    <t>Disjuntor Unipolar Termomagnético - Norma DIN - 32A</t>
  </si>
  <si>
    <t>Disjuntor Unipolar Termomagnético - Norma DIN - 40A</t>
  </si>
  <si>
    <t>Disjuntor Unipolar Termomagnético - Norma DIN - 50A</t>
  </si>
  <si>
    <t>Disjuntor Unipolar Termomagnético - Norma DIN - 70A</t>
  </si>
  <si>
    <t>Disjuntor Unipolar Termomagnético - Norma DIN - 90A</t>
  </si>
  <si>
    <t>Disjuntor Tripolar Termomagnético - Norma DIN - 32A</t>
  </si>
  <si>
    <t>Disjuntor Tripolar Termomagnético - Norma DIN - 40A</t>
  </si>
  <si>
    <t>Disjuntor Tripolar Termomagnético - Norma DIN - 50A</t>
  </si>
  <si>
    <t>Disjuntor Tripolar Termomagnético - Norma DIN - 70A</t>
  </si>
  <si>
    <t>Dispositivo DR Tetrapolar - Norma DIN - In 30mA - 40A</t>
  </si>
  <si>
    <t>Dispositivo DR Tetrapolar - Norma DIN - In 30mA - 63A</t>
  </si>
  <si>
    <t>Dispositivo DR Tetrapolar - Norma DIN - In 30mA - 80A</t>
  </si>
  <si>
    <t>Haste de aterramento 5/8" x 2,40m x 0,254µ/m de cobre, conforme especificação
E-313.0007 CELESC</t>
  </si>
  <si>
    <t>Conector cunha (aterramento) 35x25 mm²</t>
  </si>
  <si>
    <t>Luminária tipo arandela de parede para lâmpada de LED - Base E-27</t>
  </si>
  <si>
    <t>Plafon de PVC - Base E-27 de porcelana</t>
  </si>
  <si>
    <t>Lâmpada de LED Bulbo - 15W - Base E-27 - Branca Fria</t>
  </si>
  <si>
    <t>Abraçadeira de PVC clic para fixação do eletroduto 1"</t>
  </si>
  <si>
    <t>Luva de ligação PVC encaixe 1"</t>
  </si>
  <si>
    <t>Tampa Tomada hexagonal dupla p/ Condulete 4 x 2'' Múltiplo PVC</t>
  </si>
  <si>
    <t>Tampa Tomada hexagonal simples p/ Condulete 4 x 2'' Múltiplo PVC</t>
  </si>
  <si>
    <t>Tampa Interruptor 1 tecla simples e tomada hexagonal p/ Condulete 4 x 2'' Múltiplo PVC</t>
  </si>
  <si>
    <t>Tampa Interruptor 1 tecla simples p/ Condulete 4 x 2'' Múltiplo PVC</t>
  </si>
  <si>
    <t>Tampa Interruptor 1 tecla intermediária p/ Condulete 4 x 2'' Múltiplo PVC</t>
  </si>
  <si>
    <t>Tampa Interruptor 1 tecla paralela p/ Condulete 4 x 2'' Múltiplo PVC</t>
  </si>
  <si>
    <t>Tomada hexagonal simples (NBR 14136) 2P+T 10A p/ Condulete 4 x 2" Múltiplo PVC</t>
  </si>
  <si>
    <t>Tomada hexagonal dupla (NBR 14136) 2P+T 10A p/ Condulete 4 x 2'' Múltiplo PVC</t>
  </si>
  <si>
    <t>Interruptor 1 tecla simples e tomada hexagonal (NBR14136) p/ Condulete 4 x 2'' Múltiplo PVC</t>
  </si>
  <si>
    <t>interruptor 1 tecla simples p/ Condulete 4 x 2'' Múltiplo PVC</t>
  </si>
  <si>
    <t>interruptor 1 tecla intermediária p/ Condulete 4 x 2'' Múltiplo PVC</t>
  </si>
  <si>
    <t>interruptor 1 tecla paralela p/ Condulete 4 x 2'' Múltiplo PVC</t>
  </si>
  <si>
    <t>Quadro de distribuição de sobrepor, com barramento trifásico, disjuntor geral DIN, Capacidade mínima 30 disjuntores Unipolar - Barramentos 225A</t>
  </si>
  <si>
    <t>Conector terminal Pino Pré Isolado 4 - 6 mm²</t>
  </si>
  <si>
    <t>Conector terminal Pino Pré Isolado 10 mm²</t>
  </si>
  <si>
    <t>Conector terminal Pino Pré Isolado 16 mm²</t>
  </si>
  <si>
    <t>Conector terminal Pino Pré Isolado 25 mm²</t>
  </si>
  <si>
    <t>Conector terminal Pino Pré Isolado 35 mm²</t>
  </si>
  <si>
    <t>Conector terminal Pino Pré Isolado 70 mm²</t>
  </si>
  <si>
    <t>Conector terminal Pino Pré Isolado 1,5 - 2,5 mm²</t>
  </si>
  <si>
    <t>Saída Horizontal de Eletrocalha tipo C 100x50mm para eletroduto 1"</t>
  </si>
  <si>
    <t>Tampa Cega para Condulete 4 x 2'' Múltiplo PVC</t>
  </si>
  <si>
    <t>Cabo Cobre Nu Meio Duro 7 Fios 35mm² (Classe 2)</t>
  </si>
  <si>
    <t>Caixa de aterramento em concreto pré moldado, Ø0,3m, altura 0,35m, sem fundo, com tampa</t>
  </si>
  <si>
    <t>Condulete 4 x 2'' de PVC, Tipos "C", "E", "T", "LR" e "LL, encaixe 1", sem tampa</t>
  </si>
  <si>
    <t>Dispositivo DPS Classe II, Monopolar, 275 V/40KA</t>
  </si>
  <si>
    <t>Eletroduto PVC 1" - Anti-chamas - ABNT NBR-15465/5410</t>
  </si>
  <si>
    <t>Luminária de sobrepor, 2 x LED Tubular 1,2m - T8 - Base G-13 - 40W - Branca Fria</t>
  </si>
  <si>
    <t>Adaptador (conector box reto) de PVC encaixe 1"</t>
  </si>
  <si>
    <t>Mês</t>
  </si>
  <si>
    <t>2 Montadores de Elétrica</t>
  </si>
  <si>
    <t>2 Montadores de Estruturas Metálicas</t>
  </si>
  <si>
    <t>2 Eletricistas</t>
  </si>
  <si>
    <t>TOTAL GERAL</t>
  </si>
  <si>
    <t>AC</t>
  </si>
  <si>
    <t>Seguro e Garantia</t>
  </si>
  <si>
    <t>SG</t>
  </si>
  <si>
    <t>Risco</t>
  </si>
  <si>
    <t>R</t>
  </si>
  <si>
    <t>Despesas Financeiras</t>
  </si>
  <si>
    <t>DF</t>
  </si>
  <si>
    <t>Lucro</t>
  </si>
  <si>
    <t>L</t>
  </si>
  <si>
    <t>CP</t>
  </si>
  <si>
    <t>ISS</t>
  </si>
  <si>
    <t>CPRB</t>
  </si>
  <si>
    <t>BDI PAD</t>
  </si>
  <si>
    <t>Os valores de BDI foram calculados com o emprego da fórmula:</t>
  </si>
  <si>
    <t>QUADRO DE COMPOSIÇÃO DO BDI</t>
  </si>
  <si>
    <t>SIGLAS</t>
  </si>
  <si>
    <t>% ADOTADO</t>
  </si>
  <si>
    <t>Administração Geral</t>
  </si>
  <si>
    <t>Tributos (Impostos COFINS 3% e PIS 0,65%)</t>
  </si>
  <si>
    <t>ITENS</t>
  </si>
  <si>
    <t>Tributos (Constribuição Previdenciária sobre a Receita Bruta - 0% ou 4,5% - Desoneração)</t>
  </si>
  <si>
    <t>BDI SEM Desoneração (Fórmula Acórdão TCU)</t>
  </si>
  <si>
    <r>
      <t>BDI = (</t>
    </r>
    <r>
      <rPr>
        <u/>
        <sz val="11"/>
        <color theme="1"/>
        <rFont val="Calibri"/>
        <family val="2"/>
        <scheme val="minor"/>
      </rPr>
      <t>1+AC+S+R+G)*(1+DF)*(1+L)</t>
    </r>
    <r>
      <rPr>
        <sz val="11"/>
        <color theme="1"/>
        <rFont val="Calibri"/>
        <family val="2"/>
        <scheme val="minor"/>
      </rPr>
      <t xml:space="preserve">   -1
(1-CP-ISS-CRPB)</t>
    </r>
  </si>
  <si>
    <t>Tributos (ISS: Variável de acordo com o município)</t>
  </si>
  <si>
    <t>P R E F E I T U R A     M U N I C I P A L     D E     S Ã O    J O A Q U I M</t>
  </si>
  <si>
    <t>PRAÇA JOÃO RIBEIRO, 01 - CENTRO</t>
  </si>
  <si>
    <t xml:space="preserve">  CNPJ 82 561 093 /0001-98</t>
  </si>
  <si>
    <t>Administração 2021/2024</t>
  </si>
  <si>
    <t xml:space="preserve">                    C R O N O G R A M A    F Í S I C O - F I N A N C E I R O</t>
  </si>
  <si>
    <t>INTERESSADO</t>
  </si>
  <si>
    <t>PREFEITURA MUNICIPAL DE SÃO JOAQUIM</t>
  </si>
  <si>
    <t xml:space="preserve">DATA </t>
  </si>
  <si>
    <t>M Ê S</t>
  </si>
  <si>
    <t>ITEM</t>
  </si>
  <si>
    <t>SERVIÇOS</t>
  </si>
  <si>
    <t>PESO</t>
  </si>
  <si>
    <t>VALOR</t>
  </si>
  <si>
    <t>%</t>
  </si>
  <si>
    <t>R$</t>
  </si>
  <si>
    <t>____________________________________</t>
  </si>
  <si>
    <t>São Joaquim, 25 de outubro de 2022.</t>
  </si>
  <si>
    <t>Luciano Broering Alves</t>
  </si>
  <si>
    <t>Eng Civil CREA 124887-3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</si>
  <si>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</si>
  <si>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</si>
  <si>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</si>
  <si>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</si>
  <si>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</si>
  <si>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</si>
  <si>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</si>
  <si>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</si>
  <si>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</si>
  <si>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</si>
  <si>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</si>
  <si>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</si>
  <si>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</si>
  <si>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</si>
  <si>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</si>
  <si>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</si>
  <si>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</si>
  <si>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</si>
  <si>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</si>
  <si>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</si>
  <si>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</si>
  <si>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</si>
  <si>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</si>
  <si>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</si>
  <si>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</si>
  <si>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</si>
  <si>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</si>
  <si>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</si>
  <si>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</si>
  <si>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</si>
  <si>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</si>
  <si>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</si>
  <si>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</si>
  <si>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</si>
  <si>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</si>
  <si>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</si>
  <si>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</si>
  <si>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</si>
  <si>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</si>
  <si>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</si>
  <si>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</si>
  <si>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</si>
  <si>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</si>
  <si>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</si>
  <si>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</si>
  <si>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</si>
  <si>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</si>
  <si>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</si>
  <si>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</si>
  <si>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1.50</t>
  </si>
  <si>
    <t>1.51</t>
  </si>
  <si>
    <t>1.52</t>
  </si>
  <si>
    <t>1.53</t>
  </si>
  <si>
    <t>1.54</t>
  </si>
  <si>
    <t>1.55</t>
  </si>
  <si>
    <t>1.56</t>
  </si>
  <si>
    <t>1.57</t>
  </si>
  <si>
    <t>1.58</t>
  </si>
  <si>
    <t>1.59</t>
  </si>
  <si>
    <t>1.60</t>
  </si>
  <si>
    <t>1.61</t>
  </si>
  <si>
    <t>1.62</t>
  </si>
  <si>
    <t>1.63</t>
  </si>
  <si>
    <t>1.64</t>
  </si>
  <si>
    <t>1.65</t>
  </si>
  <si>
    <t>1.66</t>
  </si>
  <si>
    <t>1.67</t>
  </si>
  <si>
    <t>1.68</t>
  </si>
  <si>
    <t>1.69</t>
  </si>
  <si>
    <t>1.70</t>
  </si>
  <si>
    <t>1.71</t>
  </si>
  <si>
    <t>1.72</t>
  </si>
  <si>
    <t>1.73</t>
  </si>
  <si>
    <t>1.74</t>
  </si>
  <si>
    <t>1.75</t>
  </si>
  <si>
    <t>1.76</t>
  </si>
  <si>
    <t>1.77</t>
  </si>
  <si>
    <t>1.78</t>
  </si>
  <si>
    <t>1.79</t>
  </si>
  <si>
    <t>1.80</t>
  </si>
  <si>
    <t>1.81</t>
  </si>
  <si>
    <t>1.82</t>
  </si>
  <si>
    <t>1.83</t>
  </si>
  <si>
    <t>1.84</t>
  </si>
  <si>
    <t>1.85</t>
  </si>
  <si>
    <t>1.86</t>
  </si>
  <si>
    <t>2.0 ELETROCALHAS E ACESSÓRIOS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</si>
  <si>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</si>
  <si>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</si>
  <si>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</si>
  <si>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</si>
  <si>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</si>
  <si>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</si>
  <si>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</si>
  <si>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</si>
  <si>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</si>
  <si>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</si>
  <si>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</si>
  <si>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</si>
  <si>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</si>
  <si>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</si>
  <si>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</si>
  <si>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</si>
  <si>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</si>
  <si>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</si>
  <si>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3.0 MÃO DE OBRA</t>
  </si>
  <si>
    <t>3.1</t>
  </si>
  <si>
    <t>3.2</t>
  </si>
  <si>
    <t>3.3</t>
  </si>
  <si>
    <t>1.0 MATERIAIS</t>
  </si>
  <si>
    <t>EXECUÇÃO DE INSTALAÇÃO ELÉTRICA DA: Edificação Prefeitura Municipal de São Joaquim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</si>
</sst>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R$&quot;\ #,##0.00"/>
    <numFmt numFmtId="165" formatCode="_-* #,##0.00_-;\-* #,##0.00_-;_-* \-??_-;_-@_-"/>
    <numFmt numFmtId="166" formatCode="_(* #,##0.00_);_(* \(#,##0.00\);_(* \-??_);_(@_)"/>
    <numFmt numFmtId="167" formatCode="_-&quot;R$ &quot;* #,##0.00_-;&quot;-R$ &quot;* #,##0.00_-;_-&quot;R$ &quot;* \-??_-;_-@_-"/>
  </numFmts>
  <fonts count="3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9.5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8"/>
      <color indexed="54"/>
      <name val="Calibri Light"/>
      <family val="2"/>
    </font>
    <font>
      <u/>
      <sz val="11"/>
      <color theme="1"/>
      <name val="Calibri"/>
      <family val="2"/>
      <scheme val="minor"/>
    </font>
    <font>
      <b/>
      <sz val="14"/>
      <name val="GoudyHandtooled BT"/>
    </font>
    <font>
      <sz val="12"/>
      <name val="Arial"/>
      <family val="2"/>
    </font>
    <font>
      <b/>
      <i/>
      <sz val="9"/>
      <color indexed="17"/>
      <name val="Arial"/>
      <family val="2"/>
    </font>
    <font>
      <b/>
      <i/>
      <sz val="12"/>
      <color indexed="2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10"/>
      <name val="Arial"/>
      <family val="2"/>
    </font>
    <font>
      <sz val="8"/>
      <color indexed="10"/>
      <name val="Arial"/>
      <family val="2"/>
    </font>
    <font>
      <b/>
      <sz val="12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47"/>
        <bgColor indexed="42"/>
      </patternFill>
    </fill>
    <fill>
      <patternFill patternType="solid">
        <fgColor indexed="4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22"/>
        <bgColor indexed="44"/>
      </patternFill>
    </fill>
    <fill>
      <patternFill patternType="solid">
        <fgColor indexed="49"/>
        <bgColor indexed="40"/>
      </patternFill>
    </fill>
    <fill>
      <patternFill patternType="solid">
        <fgColor indexed="57"/>
        <bgColor indexed="21"/>
      </patternFill>
    </fill>
    <fill>
      <patternFill patternType="solid">
        <fgColor indexed="9"/>
        <bgColor indexed="41"/>
      </patternFill>
    </fill>
    <fill>
      <patternFill patternType="solid">
        <fgColor indexed="55"/>
        <bgColor indexed="46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62"/>
        <bgColor indexed="56"/>
      </patternFill>
    </fill>
    <fill>
      <patternFill patternType="solid">
        <fgColor rgb="FFFFFF00"/>
        <bgColor indexed="64"/>
      </patternFill>
    </fill>
  </fills>
  <borders count="7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rgb="FF000000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thin">
        <color auto="1"/>
      </top>
      <bottom style="medium">
        <color auto="1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auto="1"/>
      </left>
      <right style="medium">
        <color rgb="FF000000"/>
      </right>
      <top style="medium">
        <color auto="1"/>
      </top>
      <bottom/>
      <diagonal/>
    </border>
    <border>
      <left style="medium">
        <color auto="1"/>
      </left>
      <right style="medium">
        <color rgb="FF000000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44"/>
      </left>
      <right style="thin">
        <color indexed="44"/>
      </right>
      <top style="thin">
        <color indexed="44"/>
      </top>
      <bottom style="thin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4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rgb="FF000000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rgb="FF000000"/>
      </left>
      <right style="medium">
        <color rgb="FF000000"/>
      </right>
      <top style="thin">
        <color auto="1"/>
      </top>
      <bottom/>
      <diagonal/>
    </border>
  </borders>
  <cellStyleXfs count="48">
    <xf numFmtId="0" fontId="0" fillId="0" borderId="0"/>
    <xf numFmtId="0" fontId="2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3" borderId="0" applyNumberFormat="0" applyBorder="0" applyAlignment="0" applyProtection="0"/>
    <xf numFmtId="0" fontId="7" fillId="8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8" fillId="2" borderId="0" applyNumberFormat="0" applyBorder="0" applyAlignment="0" applyProtection="0"/>
    <xf numFmtId="0" fontId="9" fillId="11" borderId="24" applyNumberFormat="0" applyAlignment="0" applyProtection="0"/>
    <xf numFmtId="0" fontId="10" fillId="12" borderId="25" applyNumberFormat="0" applyAlignment="0" applyProtection="0"/>
    <xf numFmtId="0" fontId="11" fillId="0" borderId="26" applyNumberFormat="0" applyFill="0" applyAlignment="0" applyProtection="0"/>
    <xf numFmtId="0" fontId="7" fillId="9" borderId="0" applyNumberFormat="0" applyBorder="0" applyAlignment="0" applyProtection="0"/>
    <xf numFmtId="0" fontId="7" fillId="13" borderId="0" applyNumberFormat="0" applyBorder="0" applyAlignment="0" applyProtection="0"/>
    <xf numFmtId="0" fontId="7" fillId="12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0" borderId="0" applyNumberFormat="0" applyBorder="0" applyAlignment="0" applyProtection="0"/>
    <xf numFmtId="0" fontId="12" fillId="3" borderId="24" applyNumberFormat="0" applyAlignment="0" applyProtection="0"/>
    <xf numFmtId="167" fontId="2" fillId="0" borderId="0" applyFill="0" applyBorder="0" applyAlignment="0" applyProtection="0"/>
    <xf numFmtId="0" fontId="6" fillId="0" borderId="0"/>
    <xf numFmtId="0" fontId="2" fillId="5" borderId="27" applyNumberFormat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0" fontId="13" fillId="11" borderId="28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29" applyNumberFormat="0" applyFill="0" applyAlignment="0" applyProtection="0"/>
    <xf numFmtId="0" fontId="18" fillId="0" borderId="30" applyNumberFormat="0" applyFill="0" applyAlignment="0" applyProtection="0"/>
    <xf numFmtId="0" fontId="19" fillId="0" borderId="31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6" fillId="0" borderId="32" applyNumberFormat="0" applyFill="0" applyAlignment="0" applyProtection="0"/>
    <xf numFmtId="166" fontId="2" fillId="0" borderId="0" applyFill="0" applyBorder="0" applyAlignment="0" applyProtection="0"/>
    <xf numFmtId="165" fontId="2" fillId="0" borderId="0" applyFill="0" applyBorder="0" applyAlignment="0" applyProtection="0"/>
    <xf numFmtId="0" fontId="2" fillId="0" borderId="0" applyFont="0" applyFill="0" applyBorder="0" applyAlignment="0" applyProtection="0"/>
  </cellStyleXfs>
  <cellXfs count="199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0" xfId="0" applyFont="1"/>
    <xf numFmtId="0" fontId="4" fillId="0" borderId="8" xfId="0" applyFont="1" applyBorder="1" applyAlignment="1">
      <alignment horizontal="center" vertical="center" wrapText="1"/>
    </xf>
    <xf numFmtId="164" fontId="4" fillId="0" borderId="17" xfId="0" applyNumberFormat="1" applyFont="1" applyBorder="1" applyAlignment="1">
      <alignment horizontal="center" vertical="center"/>
    </xf>
    <xf numFmtId="10" fontId="4" fillId="0" borderId="16" xfId="0" applyNumberFormat="1" applyFont="1" applyBorder="1" applyAlignment="1">
      <alignment horizontal="center" vertical="center"/>
    </xf>
    <xf numFmtId="164" fontId="4" fillId="0" borderId="14" xfId="0" applyNumberFormat="1" applyFont="1" applyBorder="1" applyAlignment="1">
      <alignment horizontal="center" vertical="center"/>
    </xf>
    <xf numFmtId="164" fontId="4" fillId="0" borderId="13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7" xfId="0" applyFont="1" applyBorder="1"/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4" fillId="0" borderId="18" xfId="0" applyNumberFormat="1" applyFont="1" applyBorder="1" applyAlignment="1">
      <alignment horizontal="center"/>
    </xf>
    <xf numFmtId="164" fontId="4" fillId="0" borderId="15" xfId="0" applyNumberFormat="1" applyFont="1" applyBorder="1" applyAlignment="1">
      <alignment horizontal="center" vertical="center"/>
    </xf>
    <xf numFmtId="164" fontId="4" fillId="0" borderId="18" xfId="0" applyNumberFormat="1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7" xfId="0" applyFont="1" applyBorder="1" applyAlignment="1">
      <alignment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164" fontId="4" fillId="0" borderId="19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4" fillId="0" borderId="8" xfId="0" applyFont="1" applyBorder="1" applyAlignment="1">
      <alignment vertical="center" wrapText="1"/>
    </xf>
    <xf numFmtId="0" fontId="4" fillId="0" borderId="23" xfId="0" applyFont="1" applyBorder="1" applyAlignment="1">
      <alignment horizontal="center" vertical="center" wrapText="1"/>
    </xf>
    <xf numFmtId="164" fontId="1" fillId="0" borderId="1" xfId="0" applyNumberFormat="1" applyFont="1" applyBorder="1"/>
    <xf numFmtId="0" fontId="0" fillId="0" borderId="0" xfId="1" applyFont="1"/>
    <xf numFmtId="0" fontId="1" fillId="0" borderId="0" xfId="0" applyFont="1" applyBorder="1" applyAlignment="1">
      <alignment horizontal="center"/>
    </xf>
    <xf numFmtId="164" fontId="1" fillId="0" borderId="0" xfId="0" applyNumberFormat="1" applyFont="1" applyBorder="1"/>
    <xf numFmtId="0" fontId="1" fillId="0" borderId="1" xfId="0" applyFont="1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37" xfId="0" applyBorder="1" applyAlignment="1">
      <alignment horizontal="center"/>
    </xf>
    <xf numFmtId="2" fontId="0" fillId="0" borderId="14" xfId="0" applyNumberFormat="1" applyBorder="1" applyAlignment="1">
      <alignment horizontal="center"/>
    </xf>
    <xf numFmtId="2" fontId="0" fillId="0" borderId="37" xfId="0" applyNumberFormat="1" applyBorder="1" applyAlignment="1">
      <alignment horizontal="center"/>
    </xf>
    <xf numFmtId="0" fontId="0" fillId="0" borderId="40" xfId="0" applyBorder="1" applyAlignment="1">
      <alignment horizontal="center"/>
    </xf>
    <xf numFmtId="2" fontId="0" fillId="0" borderId="40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28" fillId="0" borderId="11" xfId="1" applyFont="1" applyBorder="1"/>
    <xf numFmtId="0" fontId="28" fillId="0" borderId="0" xfId="1" applyFont="1" applyBorder="1"/>
    <xf numFmtId="0" fontId="28" fillId="0" borderId="10" xfId="1" applyFont="1" applyBorder="1"/>
    <xf numFmtId="0" fontId="28" fillId="0" borderId="41" xfId="1" applyFont="1" applyBorder="1"/>
    <xf numFmtId="0" fontId="28" fillId="0" borderId="42" xfId="1" applyFont="1" applyBorder="1" applyAlignment="1">
      <alignment horizontal="center"/>
    </xf>
    <xf numFmtId="0" fontId="28" fillId="0" borderId="41" xfId="1" applyFont="1" applyBorder="1" applyAlignment="1">
      <alignment horizontal="center"/>
    </xf>
    <xf numFmtId="0" fontId="28" fillId="0" borderId="48" xfId="1" applyFont="1" applyBorder="1"/>
    <xf numFmtId="0" fontId="28" fillId="0" borderId="0" xfId="1" applyFont="1" applyBorder="1" applyAlignment="1">
      <alignment horizontal="center"/>
    </xf>
    <xf numFmtId="0" fontId="28" fillId="0" borderId="48" xfId="1" applyFont="1" applyBorder="1" applyAlignment="1">
      <alignment horizontal="center"/>
    </xf>
    <xf numFmtId="39" fontId="28" fillId="0" borderId="41" xfId="47" applyNumberFormat="1" applyFont="1" applyBorder="1" applyAlignment="1">
      <alignment horizontal="center"/>
    </xf>
    <xf numFmtId="9" fontId="28" fillId="0" borderId="41" xfId="35" applyFont="1" applyBorder="1" applyAlignment="1">
      <alignment horizontal="center"/>
    </xf>
    <xf numFmtId="39" fontId="28" fillId="0" borderId="41" xfId="1" applyNumberFormat="1" applyFont="1" applyBorder="1" applyAlignment="1">
      <alignment horizontal="center"/>
    </xf>
    <xf numFmtId="0" fontId="29" fillId="0" borderId="49" xfId="1" applyNumberFormat="1" applyFont="1" applyBorder="1" applyAlignment="1">
      <alignment horizontal="center" vertical="center"/>
    </xf>
    <xf numFmtId="0" fontId="29" fillId="0" borderId="50" xfId="0" applyFont="1" applyBorder="1" applyAlignment="1">
      <alignment vertical="center" wrapText="1"/>
    </xf>
    <xf numFmtId="2" fontId="28" fillId="0" borderId="51" xfId="1" applyNumberFormat="1" applyFont="1" applyBorder="1" applyAlignment="1">
      <alignment vertical="center"/>
    </xf>
    <xf numFmtId="4" fontId="28" fillId="0" borderId="50" xfId="0" applyNumberFormat="1" applyFont="1" applyBorder="1" applyAlignment="1">
      <alignment horizontal="center" vertical="center"/>
    </xf>
    <xf numFmtId="9" fontId="30" fillId="0" borderId="51" xfId="35" applyFont="1" applyBorder="1" applyAlignment="1">
      <alignment horizontal="center" vertical="center"/>
    </xf>
    <xf numFmtId="39" fontId="28" fillId="0" borderId="51" xfId="47" applyNumberFormat="1" applyFont="1" applyBorder="1" applyAlignment="1">
      <alignment vertical="center"/>
    </xf>
    <xf numFmtId="39" fontId="28" fillId="0" borderId="52" xfId="47" applyNumberFormat="1" applyFont="1" applyBorder="1" applyAlignment="1">
      <alignment vertical="center"/>
    </xf>
    <xf numFmtId="0" fontId="29" fillId="0" borderId="53" xfId="1" applyNumberFormat="1" applyFont="1" applyBorder="1" applyAlignment="1">
      <alignment horizontal="center" vertical="center"/>
    </xf>
    <xf numFmtId="0" fontId="29" fillId="0" borderId="54" xfId="0" applyFont="1" applyBorder="1" applyAlignment="1">
      <alignment vertical="center" wrapText="1"/>
    </xf>
    <xf numFmtId="2" fontId="28" fillId="0" borderId="55" xfId="1" applyNumberFormat="1" applyFont="1" applyBorder="1" applyAlignment="1">
      <alignment vertical="center"/>
    </xf>
    <xf numFmtId="0" fontId="28" fillId="0" borderId="53" xfId="1" applyFont="1" applyBorder="1" applyAlignment="1">
      <alignment horizontal="center"/>
    </xf>
    <xf numFmtId="0" fontId="28" fillId="0" borderId="55" xfId="1" applyFont="1" applyBorder="1"/>
    <xf numFmtId="2" fontId="28" fillId="0" borderId="55" xfId="1" applyNumberFormat="1" applyFont="1" applyBorder="1"/>
    <xf numFmtId="4" fontId="28" fillId="0" borderId="50" xfId="1" applyNumberFormat="1" applyFont="1" applyBorder="1"/>
    <xf numFmtId="9" fontId="30" fillId="0" borderId="55" xfId="35" applyFont="1" applyBorder="1" applyAlignment="1">
      <alignment horizontal="center"/>
    </xf>
    <xf numFmtId="39" fontId="28" fillId="0" borderId="55" xfId="47" applyNumberFormat="1" applyFont="1" applyBorder="1"/>
    <xf numFmtId="39" fontId="28" fillId="0" borderId="56" xfId="47" applyNumberFormat="1" applyFont="1" applyBorder="1"/>
    <xf numFmtId="0" fontId="28" fillId="0" borderId="49" xfId="1" applyFont="1" applyBorder="1" applyAlignment="1">
      <alignment horizontal="center"/>
    </xf>
    <xf numFmtId="2" fontId="28" fillId="0" borderId="51" xfId="1" applyNumberFormat="1" applyFont="1" applyBorder="1"/>
    <xf numFmtId="4" fontId="28" fillId="0" borderId="54" xfId="1" applyNumberFormat="1" applyFont="1" applyBorder="1"/>
    <xf numFmtId="0" fontId="28" fillId="0" borderId="53" xfId="1" applyFont="1" applyBorder="1"/>
    <xf numFmtId="4" fontId="28" fillId="0" borderId="54" xfId="1" applyNumberFormat="1" applyFont="1" applyBorder="1" applyAlignment="1">
      <alignment horizontal="right"/>
    </xf>
    <xf numFmtId="2" fontId="31" fillId="0" borderId="55" xfId="35" applyNumberFormat="1" applyFont="1" applyBorder="1" applyAlignment="1">
      <alignment horizontal="center"/>
    </xf>
    <xf numFmtId="0" fontId="28" fillId="0" borderId="57" xfId="1" applyFont="1" applyBorder="1"/>
    <xf numFmtId="0" fontId="28" fillId="0" borderId="58" xfId="1" applyFont="1" applyBorder="1"/>
    <xf numFmtId="2" fontId="28" fillId="0" borderId="58" xfId="1" applyNumberFormat="1" applyFont="1" applyBorder="1"/>
    <xf numFmtId="4" fontId="28" fillId="0" borderId="59" xfId="1" applyNumberFormat="1" applyFont="1" applyBorder="1" applyAlignment="1">
      <alignment horizontal="right"/>
    </xf>
    <xf numFmtId="2" fontId="31" fillId="0" borderId="60" xfId="1" applyNumberFormat="1" applyFont="1" applyBorder="1" applyAlignment="1">
      <alignment horizontal="center"/>
    </xf>
    <xf numFmtId="39" fontId="28" fillId="0" borderId="60" xfId="47" applyNumberFormat="1" applyFont="1" applyBorder="1"/>
    <xf numFmtId="4" fontId="28" fillId="0" borderId="61" xfId="1" applyNumberFormat="1" applyFont="1" applyBorder="1" applyAlignment="1">
      <alignment horizontal="right"/>
    </xf>
    <xf numFmtId="2" fontId="28" fillId="0" borderId="0" xfId="1" applyNumberFormat="1" applyFont="1" applyBorder="1"/>
    <xf numFmtId="4" fontId="28" fillId="0" borderId="0" xfId="1" applyNumberFormat="1" applyFont="1" applyBorder="1" applyAlignment="1">
      <alignment horizontal="right"/>
    </xf>
    <xf numFmtId="2" fontId="31" fillId="0" borderId="0" xfId="1" applyNumberFormat="1" applyFont="1" applyBorder="1" applyAlignment="1">
      <alignment horizontal="center"/>
    </xf>
    <xf numFmtId="39" fontId="28" fillId="0" borderId="0" xfId="47" applyNumberFormat="1" applyFont="1" applyBorder="1"/>
    <xf numFmtId="0" fontId="28" fillId="0" borderId="0" xfId="1" applyFont="1"/>
    <xf numFmtId="0" fontId="28" fillId="0" borderId="0" xfId="1" applyFont="1" applyAlignment="1">
      <alignment horizontal="center"/>
    </xf>
    <xf numFmtId="39" fontId="28" fillId="0" borderId="0" xfId="47" applyNumberFormat="1" applyFont="1"/>
    <xf numFmtId="9" fontId="28" fillId="0" borderId="0" xfId="35" applyFont="1" applyAlignment="1">
      <alignment horizontal="center"/>
    </xf>
    <xf numFmtId="39" fontId="28" fillId="0" borderId="0" xfId="1" applyNumberFormat="1" applyFont="1"/>
    <xf numFmtId="0" fontId="4" fillId="0" borderId="0" xfId="0" applyFont="1" applyFill="1" applyBorder="1" applyAlignment="1">
      <alignment vertical="center" wrapText="1"/>
    </xf>
    <xf numFmtId="0" fontId="3" fillId="0" borderId="46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62" xfId="0" applyBorder="1"/>
    <xf numFmtId="0" fontId="0" fillId="0" borderId="63" xfId="0" applyBorder="1"/>
    <xf numFmtId="0" fontId="0" fillId="0" borderId="1" xfId="0" applyBorder="1"/>
    <xf numFmtId="0" fontId="3" fillId="0" borderId="48" xfId="0" applyFont="1" applyBorder="1" applyAlignment="1">
      <alignment horizontal="center" vertical="center" wrapText="1"/>
    </xf>
    <xf numFmtId="0" fontId="0" fillId="0" borderId="48" xfId="0" applyBorder="1"/>
    <xf numFmtId="0" fontId="3" fillId="0" borderId="44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4" fillId="0" borderId="64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 wrapText="1"/>
    </xf>
    <xf numFmtId="0" fontId="4" fillId="0" borderId="65" xfId="0" applyFont="1" applyBorder="1" applyAlignment="1">
      <alignment horizontal="center" vertical="center" wrapText="1"/>
    </xf>
    <xf numFmtId="164" fontId="4" fillId="0" borderId="66" xfId="0" applyNumberFormat="1" applyFont="1" applyBorder="1" applyAlignment="1">
      <alignment horizontal="center" vertical="center"/>
    </xf>
    <xf numFmtId="10" fontId="4" fillId="0" borderId="67" xfId="0" applyNumberFormat="1" applyFont="1" applyBorder="1" applyAlignment="1">
      <alignment horizontal="center" vertical="center"/>
    </xf>
    <xf numFmtId="164" fontId="4" fillId="0" borderId="63" xfId="0" applyNumberFormat="1" applyFont="1" applyBorder="1" applyAlignment="1">
      <alignment horizontal="center" vertical="center"/>
    </xf>
    <xf numFmtId="164" fontId="4" fillId="0" borderId="68" xfId="0" applyNumberFormat="1" applyFont="1" applyBorder="1" applyAlignment="1">
      <alignment horizontal="center" vertical="center"/>
    </xf>
    <xf numFmtId="0" fontId="0" fillId="0" borderId="40" xfId="0" applyBorder="1"/>
    <xf numFmtId="164" fontId="5" fillId="0" borderId="41" xfId="0" applyNumberFormat="1" applyFont="1" applyBorder="1" applyAlignment="1">
      <alignment horizontal="center"/>
    </xf>
    <xf numFmtId="0" fontId="4" fillId="0" borderId="69" xfId="0" applyFont="1" applyBorder="1" applyAlignment="1">
      <alignment horizontal="center" vertical="center" wrapText="1"/>
    </xf>
    <xf numFmtId="0" fontId="4" fillId="0" borderId="70" xfId="0" applyFont="1" applyBorder="1" applyAlignment="1">
      <alignment horizontal="center" vertical="center"/>
    </xf>
    <xf numFmtId="0" fontId="4" fillId="0" borderId="71" xfId="0" applyFont="1" applyBorder="1" applyAlignment="1">
      <alignment horizontal="center" vertical="center" wrapText="1"/>
    </xf>
    <xf numFmtId="164" fontId="4" fillId="0" borderId="72" xfId="0" applyNumberFormat="1" applyFont="1" applyBorder="1" applyAlignment="1">
      <alignment horizontal="center"/>
    </xf>
    <xf numFmtId="10" fontId="4" fillId="0" borderId="69" xfId="0" applyNumberFormat="1" applyFont="1" applyBorder="1" applyAlignment="1">
      <alignment horizontal="center" vertical="center"/>
    </xf>
    <xf numFmtId="164" fontId="4" fillId="0" borderId="40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0" fillId="0" borderId="3" xfId="0" applyBorder="1" applyAlignment="1"/>
    <xf numFmtId="0" fontId="0" fillId="0" borderId="4" xfId="0" applyBorder="1" applyAlignment="1"/>
    <xf numFmtId="0" fontId="0" fillId="16" borderId="2" xfId="0" applyFill="1" applyBorder="1" applyAlignment="1">
      <alignment horizontal="center"/>
    </xf>
    <xf numFmtId="0" fontId="0" fillId="16" borderId="3" xfId="0" applyFill="1" applyBorder="1" applyAlignment="1">
      <alignment horizontal="center"/>
    </xf>
    <xf numFmtId="0" fontId="0" fillId="16" borderId="4" xfId="0" applyFill="1" applyBorder="1" applyAlignment="1">
      <alignment horizontal="center"/>
    </xf>
    <xf numFmtId="0" fontId="32" fillId="0" borderId="2" xfId="0" applyFont="1" applyBorder="1" applyAlignment="1">
      <alignment horizontal="left" wrapText="1"/>
    </xf>
    <xf numFmtId="0" fontId="32" fillId="0" borderId="3" xfId="0" applyFont="1" applyBorder="1" applyAlignment="1">
      <alignment horizontal="left" wrapText="1"/>
    </xf>
    <xf numFmtId="0" fontId="32" fillId="0" borderId="4" xfId="0" applyFont="1" applyBorder="1" applyAlignment="1">
      <alignment horizontal="left" wrapText="1"/>
    </xf>
    <xf numFmtId="0" fontId="3" fillId="0" borderId="47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3" fillId="0" borderId="46" xfId="0" applyFont="1" applyBorder="1" applyAlignment="1">
      <alignment horizontal="left" vertical="center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4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39" fontId="2" fillId="0" borderId="0" xfId="1" applyNumberFormat="1" applyFont="1" applyAlignment="1">
      <alignment horizontal="center"/>
    </xf>
    <xf numFmtId="39" fontId="28" fillId="0" borderId="0" xfId="1" applyNumberFormat="1" applyFont="1" applyAlignment="1">
      <alignment horizontal="center"/>
    </xf>
    <xf numFmtId="0" fontId="27" fillId="0" borderId="47" xfId="1" applyFont="1" applyBorder="1" applyAlignment="1">
      <alignment horizontal="center"/>
    </xf>
    <xf numFmtId="0" fontId="27" fillId="0" borderId="45" xfId="1" applyFont="1" applyBorder="1" applyAlignment="1">
      <alignment horizontal="center"/>
    </xf>
    <xf numFmtId="0" fontId="27" fillId="0" borderId="46" xfId="1" applyFont="1" applyBorder="1" applyAlignment="1">
      <alignment horizontal="center"/>
    </xf>
    <xf numFmtId="0" fontId="27" fillId="0" borderId="2" xfId="1" applyFont="1" applyBorder="1" applyAlignment="1">
      <alignment horizontal="center"/>
    </xf>
    <xf numFmtId="0" fontId="27" fillId="0" borderId="4" xfId="1" applyFont="1" applyBorder="1" applyAlignment="1">
      <alignment horizontal="center"/>
    </xf>
    <xf numFmtId="0" fontId="28" fillId="0" borderId="2" xfId="1" applyFont="1" applyBorder="1" applyAlignment="1">
      <alignment horizontal="center"/>
    </xf>
    <xf numFmtId="0" fontId="28" fillId="0" borderId="3" xfId="1" applyFont="1" applyBorder="1" applyAlignment="1">
      <alignment horizontal="center"/>
    </xf>
    <xf numFmtId="0" fontId="28" fillId="0" borderId="4" xfId="1" applyFont="1" applyBorder="1" applyAlignment="1">
      <alignment horizontal="center"/>
    </xf>
    <xf numFmtId="39" fontId="28" fillId="0" borderId="0" xfId="1" applyNumberFormat="1" applyFont="1" applyBorder="1" applyAlignment="1">
      <alignment horizontal="center"/>
    </xf>
    <xf numFmtId="4" fontId="27" fillId="0" borderId="11" xfId="1" applyNumberFormat="1" applyFont="1" applyFill="1" applyBorder="1" applyAlignment="1">
      <alignment horizontal="center" vertical="center"/>
    </xf>
    <xf numFmtId="4" fontId="27" fillId="0" borderId="0" xfId="1" applyNumberFormat="1" applyFont="1" applyFill="1" applyBorder="1" applyAlignment="1">
      <alignment horizontal="center" vertical="center"/>
    </xf>
    <xf numFmtId="4" fontId="27" fillId="0" borderId="44" xfId="1" applyNumberFormat="1" applyFont="1" applyFill="1" applyBorder="1" applyAlignment="1">
      <alignment horizontal="center" vertical="center"/>
    </xf>
    <xf numFmtId="0" fontId="27" fillId="0" borderId="2" xfId="1" applyFont="1" applyBorder="1" applyAlignment="1">
      <alignment horizontal="left"/>
    </xf>
    <xf numFmtId="0" fontId="27" fillId="0" borderId="3" xfId="1" applyFont="1" applyBorder="1" applyAlignment="1">
      <alignment horizontal="left"/>
    </xf>
    <xf numFmtId="0" fontId="27" fillId="0" borderId="4" xfId="1" applyFont="1" applyBorder="1" applyAlignment="1">
      <alignment horizontal="left"/>
    </xf>
    <xf numFmtId="4" fontId="27" fillId="0" borderId="2" xfId="1" applyNumberFormat="1" applyFont="1" applyBorder="1" applyAlignment="1">
      <alignment horizontal="center"/>
    </xf>
    <xf numFmtId="4" fontId="27" fillId="0" borderId="3" xfId="1" applyNumberFormat="1" applyFont="1" applyBorder="1" applyAlignment="1">
      <alignment horizontal="center"/>
    </xf>
    <xf numFmtId="4" fontId="27" fillId="0" borderId="4" xfId="1" applyNumberFormat="1" applyFont="1" applyBorder="1" applyAlignment="1">
      <alignment horizontal="center"/>
    </xf>
    <xf numFmtId="0" fontId="27" fillId="0" borderId="11" xfId="1" applyFont="1" applyBorder="1" applyAlignment="1">
      <alignment horizontal="left"/>
    </xf>
    <xf numFmtId="0" fontId="27" fillId="0" borderId="44" xfId="1" applyFont="1" applyBorder="1" applyAlignment="1">
      <alignment horizontal="left"/>
    </xf>
    <xf numFmtId="0" fontId="27" fillId="0" borderId="2" xfId="1" applyNumberFormat="1" applyFont="1" applyBorder="1" applyAlignment="1">
      <alignment horizontal="center" vertical="center" wrapText="1"/>
    </xf>
    <xf numFmtId="0" fontId="27" fillId="0" borderId="3" xfId="1" applyNumberFormat="1" applyFont="1" applyBorder="1" applyAlignment="1">
      <alignment horizontal="center" vertical="center" wrapText="1"/>
    </xf>
    <xf numFmtId="0" fontId="27" fillId="0" borderId="4" xfId="1" applyNumberFormat="1" applyFont="1" applyBorder="1" applyAlignment="1">
      <alignment horizontal="center" vertical="center" wrapText="1"/>
    </xf>
    <xf numFmtId="0" fontId="27" fillId="0" borderId="45" xfId="1" applyFont="1" applyBorder="1" applyAlignment="1">
      <alignment horizontal="left"/>
    </xf>
    <xf numFmtId="0" fontId="27" fillId="0" borderId="46" xfId="1" applyFont="1" applyBorder="1" applyAlignment="1">
      <alignment horizontal="left"/>
    </xf>
    <xf numFmtId="17" fontId="27" fillId="0" borderId="2" xfId="1" applyNumberFormat="1" applyFont="1" applyBorder="1" applyAlignment="1">
      <alignment horizontal="center"/>
    </xf>
    <xf numFmtId="17" fontId="27" fillId="0" borderId="3" xfId="1" applyNumberFormat="1" applyFont="1" applyBorder="1" applyAlignment="1">
      <alignment horizontal="center"/>
    </xf>
    <xf numFmtId="17" fontId="27" fillId="0" borderId="4" xfId="1" applyNumberFormat="1" applyFont="1" applyBorder="1" applyAlignment="1">
      <alignment horizontal="center"/>
    </xf>
    <xf numFmtId="0" fontId="22" fillId="0" borderId="10" xfId="1" applyFont="1" applyFill="1" applyBorder="1" applyAlignment="1">
      <alignment horizontal="center"/>
    </xf>
    <xf numFmtId="0" fontId="22" fillId="0" borderId="42" xfId="1" applyFont="1" applyFill="1" applyBorder="1" applyAlignment="1">
      <alignment horizontal="center"/>
    </xf>
    <xf numFmtId="0" fontId="22" fillId="0" borderId="43" xfId="1" applyFont="1" applyFill="1" applyBorder="1" applyAlignment="1">
      <alignment horizontal="center"/>
    </xf>
    <xf numFmtId="0" fontId="23" fillId="0" borderId="11" xfId="1" applyFont="1" applyBorder="1" applyAlignment="1">
      <alignment horizontal="center"/>
    </xf>
    <xf numFmtId="0" fontId="23" fillId="0" borderId="0" xfId="1" applyFont="1" applyBorder="1" applyAlignment="1">
      <alignment horizontal="center"/>
    </xf>
    <xf numFmtId="0" fontId="23" fillId="0" borderId="44" xfId="1" applyFont="1" applyBorder="1" applyAlignment="1">
      <alignment horizontal="center"/>
    </xf>
    <xf numFmtId="0" fontId="24" fillId="0" borderId="11" xfId="1" applyFont="1" applyBorder="1" applyAlignment="1">
      <alignment horizontal="center"/>
    </xf>
    <xf numFmtId="0" fontId="24" fillId="0" borderId="0" xfId="1" applyFont="1" applyBorder="1" applyAlignment="1">
      <alignment horizontal="center"/>
    </xf>
    <xf numFmtId="0" fontId="24" fillId="0" borderId="44" xfId="1" applyFont="1" applyBorder="1" applyAlignment="1">
      <alignment horizontal="center"/>
    </xf>
    <xf numFmtId="0" fontId="25" fillId="0" borderId="11" xfId="1" applyFont="1" applyBorder="1" applyAlignment="1">
      <alignment horizontal="center"/>
    </xf>
    <xf numFmtId="0" fontId="25" fillId="0" borderId="0" xfId="1" applyFont="1" applyBorder="1" applyAlignment="1">
      <alignment horizontal="center"/>
    </xf>
    <xf numFmtId="0" fontId="25" fillId="0" borderId="44" xfId="1" applyFont="1" applyBorder="1" applyAlignment="1">
      <alignment horizontal="center"/>
    </xf>
    <xf numFmtId="4" fontId="26" fillId="0" borderId="11" xfId="1" applyNumberFormat="1" applyFont="1" applyFill="1" applyBorder="1" applyAlignment="1">
      <alignment horizontal="center"/>
    </xf>
    <xf numFmtId="4" fontId="26" fillId="0" borderId="0" xfId="1" applyNumberFormat="1" applyFont="1" applyFill="1" applyBorder="1" applyAlignment="1">
      <alignment horizontal="center"/>
    </xf>
    <xf numFmtId="4" fontId="26" fillId="0" borderId="44" xfId="1" applyNumberFormat="1" applyFont="1" applyFill="1" applyBorder="1" applyAlignment="1">
      <alignment horizontal="center"/>
    </xf>
  </cellXfs>
  <cellStyles count="48">
    <cellStyle name="20% - Ênfase1 2" xfId="2"/>
    <cellStyle name="20% - Ênfase2 2" xfId="3"/>
    <cellStyle name="20% - Ênfase3 2" xfId="4"/>
    <cellStyle name="20% - Ênfase4 2" xfId="5"/>
    <cellStyle name="20% - Ênfase5 2" xfId="6"/>
    <cellStyle name="20% - Ênfase6 2" xfId="7"/>
    <cellStyle name="40% - Ênfase1 2" xfId="8"/>
    <cellStyle name="40% - Ênfase2 2" xfId="9"/>
    <cellStyle name="40% - Ênfase3 2" xfId="10"/>
    <cellStyle name="40% - Ênfase4 2" xfId="11"/>
    <cellStyle name="40% - Ênfase5 2" xfId="12"/>
    <cellStyle name="40% - Ênfase6 2" xfId="13"/>
    <cellStyle name="60% - Ênfase1 2" xfId="14"/>
    <cellStyle name="60% - Ênfase2 2" xfId="15"/>
    <cellStyle name="60% - Ênfase3 2" xfId="16"/>
    <cellStyle name="60% - Ênfase4 2" xfId="17"/>
    <cellStyle name="60% - Ênfase5 2" xfId="18"/>
    <cellStyle name="60% - Ênfase6 2" xfId="19"/>
    <cellStyle name="Bom 2" xfId="20"/>
    <cellStyle name="Cálculo 2" xfId="21"/>
    <cellStyle name="Célula de Verificação 2" xfId="22"/>
    <cellStyle name="Célula Vinculada 2" xfId="23"/>
    <cellStyle name="Ênfase1 2" xfId="24"/>
    <cellStyle name="Ênfase2 2" xfId="25"/>
    <cellStyle name="Ênfase3 2" xfId="26"/>
    <cellStyle name="Ênfase4 2" xfId="27"/>
    <cellStyle name="Ênfase5 2" xfId="28"/>
    <cellStyle name="Ênfase6 2" xfId="29"/>
    <cellStyle name="Entrada 2" xfId="30"/>
    <cellStyle name="Moeda 2" xfId="31"/>
    <cellStyle name="Moeda_Orç. modificado-02-06-2003" xfId="47"/>
    <cellStyle name="Normal" xfId="0" builtinId="0"/>
    <cellStyle name="Normal 2" xfId="1"/>
    <cellStyle name="Normal 3" xfId="32"/>
    <cellStyle name="Nota 2" xfId="33"/>
    <cellStyle name="Porcentagem 2" xfId="35"/>
    <cellStyle name="Porcentagem 3" xfId="34"/>
    <cellStyle name="Saída 2" xfId="36"/>
    <cellStyle name="Texto de Aviso 2" xfId="37"/>
    <cellStyle name="Texto Explicativo 2" xfId="38"/>
    <cellStyle name="Título 1 2" xfId="39"/>
    <cellStyle name="Título 2 2" xfId="40"/>
    <cellStyle name="Título 3 2" xfId="41"/>
    <cellStyle name="Título 4 2" xfId="42"/>
    <cellStyle name="Título 5" xfId="43"/>
    <cellStyle name="Total 2" xfId="44"/>
    <cellStyle name="Vírgula 2" xfId="46"/>
    <cellStyle name="Vírgula 3" xfId="4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57150</xdr:rowOff>
    </xdr:from>
    <xdr:to>
      <xdr:col>1</xdr:col>
      <xdr:colOff>428625</xdr:colOff>
      <xdr:row>4</xdr:row>
      <xdr:rowOff>133350</xdr:rowOff>
    </xdr:to>
    <xdr:pic>
      <xdr:nvPicPr>
        <xdr:cNvPr id="2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57150"/>
          <a:ext cx="933450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ackup%20Philco\VEP\It&#225;\Cal&#231;ada%20e%20ciclovia\Projeto%20VEP\Planilhas%20Chaiane\Or&#231;amento%20Ilumina&#231;&#227;o%20Ciclov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uciano.broering\Desktop\ENG&#186;%20LUCIANO\22%20-%2010-22%20Rua%20Doralino%20Aguiar%20Nunes%20-%20M%20ok\Rua%20Doralino%20Aguiar%20Nun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 refreshError="1"/>
      <sheetData sheetId="1" refreshError="1">
        <row r="18">
          <cell r="F18" t="str">
            <v>NÃO DESONERADO</v>
          </cell>
        </row>
      </sheetData>
      <sheetData sheetId="2" refreshError="1"/>
      <sheetData sheetId="3" refreshError="1">
        <row r="138">
          <cell r="A138" t="str">
            <v>(SELECIONAR)</v>
          </cell>
        </row>
        <row r="139">
          <cell r="A139" t="str">
            <v>Construção e Reforma de Edifícios</v>
          </cell>
        </row>
        <row r="140">
          <cell r="A140" t="str">
            <v>Construção de Praças Urbanas, Rodovias, Ferrovias e recapeamento e pavimentação de vias urbanas</v>
          </cell>
        </row>
        <row r="141">
          <cell r="A141" t="str">
            <v>Construção de Redes de Abastecimento de Água, Coleta de Esgoto</v>
          </cell>
        </row>
        <row r="142">
          <cell r="A142" t="str">
            <v>Construção e Manutenção de Estações e Redes de Distribuição de Energia Elétrica</v>
          </cell>
        </row>
        <row r="143">
          <cell r="A143" t="str">
            <v>Obras Portuárias, Marítimas e Fluviais</v>
          </cell>
        </row>
        <row r="144">
          <cell r="A144" t="str">
            <v>Fornecimento de Materiais e Equipamentos (aquisição indireta - em conjunto com licitação de obras)</v>
          </cell>
        </row>
        <row r="145">
          <cell r="A145" t="str">
            <v>Fornecimento de Materiais e Equipamentos (aquisição direta)</v>
          </cell>
        </row>
        <row r="146">
          <cell r="A146" t="str">
            <v>Estudos e Projetos, Planos e Gerenciamento e outros correlatos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Cronograma"/>
      <sheetName val="Composições"/>
    </sheetNames>
    <sheetDataSet>
      <sheetData sheetId="0">
        <row r="3">
          <cell r="C3" t="str">
            <v>PAVIMENTAÇÃO E DRENAGEM PLUVIAL NA RUA DORALINO AGUIAR NUNES, BAIRRO BELA VISTA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40"/>
  <sheetViews>
    <sheetView tabSelected="1" topLeftCell="A109" workbookViewId="0">
      <selection activeCell="D17" sqref="D17"/>
    </sheetView>
  </sheetViews>
  <sheetFormatPr defaultRowHeight="15"/>
  <cols>
    <col min="1" max="1" width="6.28515625" customWidth="1"/>
    <col min="2" max="2" width="7.28515625" customWidth="1"/>
    <col min="3" max="3" width="10.140625" customWidth="1"/>
    <col min="4" max="4" width="74.42578125" customWidth="1"/>
    <col min="5" max="5" width="7.28515625" customWidth="1"/>
    <col min="6" max="6" width="10.140625" customWidth="1"/>
    <col min="7" max="7" width="12.28515625" customWidth="1"/>
    <col min="8" max="8" width="7.140625" customWidth="1"/>
    <col min="9" max="9" width="11.85546875" customWidth="1"/>
    <col min="10" max="10" width="14.5703125" customWidth="1"/>
  </cols>
  <sheetData>
    <row r="1" spans="1:10" ht="15.75" thickBot="1">
      <c r="D1" s="1"/>
      <c r="E1" s="2"/>
      <c r="F1" s="2"/>
      <c r="G1" s="2"/>
      <c r="H1" s="2"/>
      <c r="I1" s="2"/>
    </row>
    <row r="2" spans="1:10" ht="15.75" thickBot="1">
      <c r="A2" s="99"/>
      <c r="B2" s="133" t="s">
        <v>276</v>
      </c>
      <c r="C2" s="137"/>
      <c r="D2" s="137"/>
      <c r="E2" s="137"/>
      <c r="F2" s="137"/>
      <c r="G2" s="137"/>
      <c r="H2" s="137"/>
      <c r="I2" s="137"/>
      <c r="J2" s="138"/>
    </row>
    <row r="3" spans="1:10" ht="39" thickBot="1">
      <c r="A3" s="101"/>
      <c r="B3" s="102" t="s">
        <v>4</v>
      </c>
      <c r="C3" s="103" t="s">
        <v>5</v>
      </c>
      <c r="D3" s="103" t="s">
        <v>0</v>
      </c>
      <c r="E3" s="103" t="s">
        <v>6</v>
      </c>
      <c r="F3" s="103" t="s">
        <v>7</v>
      </c>
      <c r="G3" s="100" t="s">
        <v>8</v>
      </c>
      <c r="H3" s="100" t="s">
        <v>9</v>
      </c>
      <c r="I3" s="100" t="s">
        <v>10</v>
      </c>
      <c r="J3" s="100" t="s">
        <v>11</v>
      </c>
    </row>
    <row r="4" spans="1:10" ht="16.5" thickBot="1">
      <c r="A4" s="142" t="s">
        <v>275</v>
      </c>
      <c r="B4" s="143"/>
      <c r="C4" s="143"/>
      <c r="D4" s="143"/>
      <c r="E4" s="143"/>
      <c r="F4" s="143"/>
      <c r="G4" s="143"/>
      <c r="H4" s="143"/>
      <c r="I4" s="143"/>
      <c r="J4" s="144"/>
    </row>
    <row r="5" spans="1:10" ht="15" customHeight="1">
      <c r="A5" s="98" t="s">
        <v>166</v>
      </c>
      <c r="B5" s="96" t="s">
        <v>30</v>
      </c>
      <c r="C5" s="104">
        <v>1014</v>
      </c>
      <c r="D5" s="6" t="s">
        <v>29</v>
      </c>
      <c r="E5" s="105" t="s">
        <v>1</v>
      </c>
      <c r="F5" s="106">
        <v>600</v>
      </c>
      <c r="G5" s="107">
        <v>2.17</v>
      </c>
      <c r="H5" s="108">
        <v>0.2354</v>
      </c>
      <c r="I5" s="109">
        <f t="shared" ref="I5:I90" si="0">(G5*H5)+G5</f>
        <v>2.6808179999999999</v>
      </c>
      <c r="J5" s="110">
        <f t="shared" ref="J5:J90" si="1">F5*I5</f>
        <v>1608.4908</v>
      </c>
    </row>
    <row r="6" spans="1:10">
      <c r="A6" s="97" t="s">
        <v>167</v>
      </c>
      <c r="B6" s="95" t="s">
        <v>30</v>
      </c>
      <c r="C6" s="12">
        <v>1014</v>
      </c>
      <c r="D6" s="13" t="s">
        <v>31</v>
      </c>
      <c r="E6" s="14" t="s">
        <v>1</v>
      </c>
      <c r="F6" s="15">
        <v>300</v>
      </c>
      <c r="G6" s="16">
        <v>2.17</v>
      </c>
      <c r="H6" s="9">
        <v>0.2354</v>
      </c>
      <c r="I6" s="17">
        <f t="shared" si="0"/>
        <v>2.6808179999999999</v>
      </c>
      <c r="J6" s="11">
        <f t="shared" si="1"/>
        <v>804.24540000000002</v>
      </c>
    </row>
    <row r="7" spans="1:10" ht="15" customHeight="1">
      <c r="A7" s="97" t="s">
        <v>168</v>
      </c>
      <c r="B7" s="95" t="s">
        <v>30</v>
      </c>
      <c r="C7" s="12">
        <v>1014</v>
      </c>
      <c r="D7" s="13" t="s">
        <v>32</v>
      </c>
      <c r="E7" s="14" t="s">
        <v>1</v>
      </c>
      <c r="F7" s="15">
        <v>300</v>
      </c>
      <c r="G7" s="16">
        <v>2.17</v>
      </c>
      <c r="H7" s="9">
        <v>0.2354</v>
      </c>
      <c r="I7" s="17">
        <f t="shared" si="0"/>
        <v>2.6808179999999999</v>
      </c>
      <c r="J7" s="11">
        <f t="shared" si="1"/>
        <v>804.24540000000002</v>
      </c>
    </row>
    <row r="8" spans="1:10" ht="15" customHeight="1">
      <c r="A8" s="97" t="s">
        <v>169</v>
      </c>
      <c r="B8" s="95" t="s">
        <v>30</v>
      </c>
      <c r="C8" s="12">
        <v>1014</v>
      </c>
      <c r="D8" s="13" t="s">
        <v>33</v>
      </c>
      <c r="E8" s="14" t="s">
        <v>1</v>
      </c>
      <c r="F8" s="15">
        <v>1700</v>
      </c>
      <c r="G8" s="16">
        <v>2.17</v>
      </c>
      <c r="H8" s="9">
        <v>0.2354</v>
      </c>
      <c r="I8" s="17">
        <f t="shared" si="0"/>
        <v>2.6808179999999999</v>
      </c>
      <c r="J8" s="11">
        <f t="shared" si="1"/>
        <v>4557.3905999999997</v>
      </c>
    </row>
    <row r="9" spans="1:10" ht="15" customHeight="1">
      <c r="A9" s="97" t="s">
        <v>170</v>
      </c>
      <c r="B9" s="95" t="s">
        <v>30</v>
      </c>
      <c r="C9" s="12">
        <v>1014</v>
      </c>
      <c r="D9" s="13" t="s">
        <v>34</v>
      </c>
      <c r="E9" s="14" t="s">
        <v>1</v>
      </c>
      <c r="F9" s="15">
        <v>100</v>
      </c>
      <c r="G9" s="18">
        <v>2.17</v>
      </c>
      <c r="H9" s="9">
        <v>0.2354</v>
      </c>
      <c r="I9" s="17">
        <f t="shared" si="0"/>
        <v>2.6808179999999999</v>
      </c>
      <c r="J9" s="11">
        <f t="shared" si="1"/>
        <v>268.08179999999999</v>
      </c>
    </row>
    <row r="10" spans="1:10" ht="15" customHeight="1">
      <c r="A10" s="97" t="s">
        <v>171</v>
      </c>
      <c r="B10" s="95" t="s">
        <v>30</v>
      </c>
      <c r="C10" s="19">
        <v>1014</v>
      </c>
      <c r="D10" s="13" t="s">
        <v>35</v>
      </c>
      <c r="E10" s="14" t="s">
        <v>1</v>
      </c>
      <c r="F10" s="15">
        <v>1600</v>
      </c>
      <c r="G10" s="16">
        <v>2.17</v>
      </c>
      <c r="H10" s="9">
        <v>0.2354</v>
      </c>
      <c r="I10" s="17">
        <f t="shared" si="0"/>
        <v>2.6808179999999999</v>
      </c>
      <c r="J10" s="11">
        <f t="shared" si="1"/>
        <v>4289.3087999999998</v>
      </c>
    </row>
    <row r="11" spans="1:10" ht="15" customHeight="1">
      <c r="A11" s="97" t="s">
        <v>172</v>
      </c>
      <c r="B11" s="95" t="s">
        <v>30</v>
      </c>
      <c r="C11" s="12">
        <v>981</v>
      </c>
      <c r="D11" s="13" t="s">
        <v>36</v>
      </c>
      <c r="E11" s="14" t="s">
        <v>1</v>
      </c>
      <c r="F11" s="15">
        <v>400</v>
      </c>
      <c r="G11" s="16">
        <v>3.89</v>
      </c>
      <c r="H11" s="9">
        <v>0.2354</v>
      </c>
      <c r="I11" s="17">
        <f t="shared" si="0"/>
        <v>4.8057059999999998</v>
      </c>
      <c r="J11" s="11">
        <f t="shared" si="1"/>
        <v>1922.2823999999998</v>
      </c>
    </row>
    <row r="12" spans="1:10" ht="15" customHeight="1">
      <c r="A12" s="97" t="s">
        <v>173</v>
      </c>
      <c r="B12" s="95" t="s">
        <v>30</v>
      </c>
      <c r="C12" s="12">
        <v>981</v>
      </c>
      <c r="D12" s="13" t="s">
        <v>37</v>
      </c>
      <c r="E12" s="14" t="s">
        <v>1</v>
      </c>
      <c r="F12" s="15">
        <v>600</v>
      </c>
      <c r="G12" s="16">
        <v>3.89</v>
      </c>
      <c r="H12" s="9">
        <v>0.2354</v>
      </c>
      <c r="I12" s="17">
        <f t="shared" si="0"/>
        <v>4.8057059999999998</v>
      </c>
      <c r="J12" s="11">
        <f t="shared" si="1"/>
        <v>2883.4236000000001</v>
      </c>
    </row>
    <row r="13" spans="1:10" ht="15" customHeight="1">
      <c r="A13" s="97" t="s">
        <v>174</v>
      </c>
      <c r="B13" s="95" t="s">
        <v>30</v>
      </c>
      <c r="C13" s="12">
        <v>981</v>
      </c>
      <c r="D13" s="13" t="s">
        <v>38</v>
      </c>
      <c r="E13" s="14" t="s">
        <v>1</v>
      </c>
      <c r="F13" s="15">
        <v>400</v>
      </c>
      <c r="G13" s="18">
        <v>3.89</v>
      </c>
      <c r="H13" s="9">
        <v>0.2354</v>
      </c>
      <c r="I13" s="17">
        <f t="shared" si="0"/>
        <v>4.8057059999999998</v>
      </c>
      <c r="J13" s="11">
        <f t="shared" si="1"/>
        <v>1922.2823999999998</v>
      </c>
    </row>
    <row r="14" spans="1:10" ht="15" customHeight="1">
      <c r="A14" s="97" t="s">
        <v>175</v>
      </c>
      <c r="B14" s="95" t="s">
        <v>30</v>
      </c>
      <c r="C14" s="12">
        <v>981</v>
      </c>
      <c r="D14" s="13" t="s">
        <v>39</v>
      </c>
      <c r="E14" s="14" t="s">
        <v>1</v>
      </c>
      <c r="F14" s="15">
        <v>1300</v>
      </c>
      <c r="G14" s="16">
        <v>3.89</v>
      </c>
      <c r="H14" s="9">
        <v>0.2354</v>
      </c>
      <c r="I14" s="17">
        <f t="shared" si="0"/>
        <v>4.8057059999999998</v>
      </c>
      <c r="J14" s="11">
        <f t="shared" si="1"/>
        <v>6247.4178000000002</v>
      </c>
    </row>
    <row r="15" spans="1:10" ht="15" customHeight="1">
      <c r="A15" s="97" t="s">
        <v>176</v>
      </c>
      <c r="B15" s="95" t="s">
        <v>30</v>
      </c>
      <c r="C15" s="12">
        <v>981</v>
      </c>
      <c r="D15" s="13" t="s">
        <v>40</v>
      </c>
      <c r="E15" s="14" t="s">
        <v>1</v>
      </c>
      <c r="F15" s="15">
        <v>500</v>
      </c>
      <c r="G15" s="16">
        <v>3.89</v>
      </c>
      <c r="H15" s="9">
        <v>0.2354</v>
      </c>
      <c r="I15" s="17">
        <f t="shared" si="0"/>
        <v>4.8057059999999998</v>
      </c>
      <c r="J15" s="11">
        <f t="shared" si="1"/>
        <v>2402.8530000000001</v>
      </c>
    </row>
    <row r="16" spans="1:10" ht="15" customHeight="1">
      <c r="A16" s="97" t="s">
        <v>177</v>
      </c>
      <c r="B16" s="95" t="s">
        <v>30</v>
      </c>
      <c r="C16" s="12">
        <v>981</v>
      </c>
      <c r="D16" s="13" t="s">
        <v>41</v>
      </c>
      <c r="E16" s="14" t="s">
        <v>1</v>
      </c>
      <c r="F16" s="15">
        <v>400</v>
      </c>
      <c r="G16" s="16">
        <v>3.89</v>
      </c>
      <c r="H16" s="9">
        <v>0.2354</v>
      </c>
      <c r="I16" s="17">
        <f t="shared" si="0"/>
        <v>4.8057059999999998</v>
      </c>
      <c r="J16" s="11">
        <f t="shared" si="1"/>
        <v>1922.2823999999998</v>
      </c>
    </row>
    <row r="17" spans="1:10" ht="15" customHeight="1">
      <c r="A17" s="97" t="s">
        <v>178</v>
      </c>
      <c r="B17" s="95" t="s">
        <v>30</v>
      </c>
      <c r="C17" s="12">
        <v>982</v>
      </c>
      <c r="D17" s="13" t="s">
        <v>42</v>
      </c>
      <c r="E17" s="14" t="s">
        <v>1</v>
      </c>
      <c r="F17" s="15">
        <v>200</v>
      </c>
      <c r="G17" s="18">
        <v>5.44</v>
      </c>
      <c r="H17" s="9">
        <v>0.2354</v>
      </c>
      <c r="I17" s="17">
        <f t="shared" si="0"/>
        <v>6.7205760000000003</v>
      </c>
      <c r="J17" s="11">
        <f t="shared" si="1"/>
        <v>1344.1152</v>
      </c>
    </row>
    <row r="18" spans="1:10" ht="15" customHeight="1">
      <c r="A18" s="97" t="s">
        <v>179</v>
      </c>
      <c r="B18" s="95" t="s">
        <v>30</v>
      </c>
      <c r="C18" s="12">
        <v>982</v>
      </c>
      <c r="D18" s="13" t="s">
        <v>43</v>
      </c>
      <c r="E18" s="14" t="s">
        <v>1</v>
      </c>
      <c r="F18" s="15">
        <v>400</v>
      </c>
      <c r="G18" s="16">
        <v>5.44</v>
      </c>
      <c r="H18" s="9">
        <v>0.2354</v>
      </c>
      <c r="I18" s="17">
        <f t="shared" si="0"/>
        <v>6.7205760000000003</v>
      </c>
      <c r="J18" s="11">
        <f t="shared" si="1"/>
        <v>2688.2303999999999</v>
      </c>
    </row>
    <row r="19" spans="1:10" ht="15" customHeight="1">
      <c r="A19" s="97" t="s">
        <v>180</v>
      </c>
      <c r="B19" s="95" t="s">
        <v>30</v>
      </c>
      <c r="C19" s="12">
        <v>982</v>
      </c>
      <c r="D19" s="13" t="s">
        <v>44</v>
      </c>
      <c r="E19" s="14" t="s">
        <v>1</v>
      </c>
      <c r="F19" s="15">
        <v>500</v>
      </c>
      <c r="G19" s="16">
        <v>5.44</v>
      </c>
      <c r="H19" s="9">
        <v>0.2354</v>
      </c>
      <c r="I19" s="17">
        <f t="shared" si="0"/>
        <v>6.7205760000000003</v>
      </c>
      <c r="J19" s="11">
        <f t="shared" si="1"/>
        <v>3360.288</v>
      </c>
    </row>
    <row r="20" spans="1:10" ht="15" customHeight="1">
      <c r="A20" s="97" t="s">
        <v>181</v>
      </c>
      <c r="B20" s="95" t="s">
        <v>30</v>
      </c>
      <c r="C20" s="12">
        <v>982</v>
      </c>
      <c r="D20" s="13" t="s">
        <v>45</v>
      </c>
      <c r="E20" s="14" t="s">
        <v>1</v>
      </c>
      <c r="F20" s="15">
        <v>1100</v>
      </c>
      <c r="G20" s="16">
        <v>5.44</v>
      </c>
      <c r="H20" s="9">
        <v>0.2354</v>
      </c>
      <c r="I20" s="17">
        <f t="shared" si="0"/>
        <v>6.7205760000000003</v>
      </c>
      <c r="J20" s="11">
        <f t="shared" si="1"/>
        <v>7392.6336000000001</v>
      </c>
    </row>
    <row r="21" spans="1:10" ht="15" customHeight="1">
      <c r="A21" s="97" t="s">
        <v>182</v>
      </c>
      <c r="B21" s="95" t="s">
        <v>30</v>
      </c>
      <c r="C21" s="12">
        <v>982</v>
      </c>
      <c r="D21" s="13" t="s">
        <v>46</v>
      </c>
      <c r="E21" s="14" t="s">
        <v>1</v>
      </c>
      <c r="F21" s="15">
        <v>600</v>
      </c>
      <c r="G21" s="18">
        <v>5.44</v>
      </c>
      <c r="H21" s="9">
        <v>0.2354</v>
      </c>
      <c r="I21" s="17">
        <f t="shared" si="0"/>
        <v>6.7205760000000003</v>
      </c>
      <c r="J21" s="11">
        <f t="shared" si="1"/>
        <v>4032.3456000000001</v>
      </c>
    </row>
    <row r="22" spans="1:10" ht="15" customHeight="1">
      <c r="A22" s="97" t="s">
        <v>183</v>
      </c>
      <c r="B22" s="95" t="s">
        <v>30</v>
      </c>
      <c r="C22" s="12">
        <v>980</v>
      </c>
      <c r="D22" s="13" t="s">
        <v>47</v>
      </c>
      <c r="E22" s="14" t="s">
        <v>1</v>
      </c>
      <c r="F22" s="15">
        <v>200</v>
      </c>
      <c r="G22" s="16">
        <v>9.3000000000000007</v>
      </c>
      <c r="H22" s="9">
        <v>0.2354</v>
      </c>
      <c r="I22" s="17">
        <f t="shared" si="0"/>
        <v>11.489220000000001</v>
      </c>
      <c r="J22" s="11">
        <f t="shared" si="1"/>
        <v>2297.8440000000001</v>
      </c>
    </row>
    <row r="23" spans="1:10" ht="15" customHeight="1">
      <c r="A23" s="97" t="s">
        <v>184</v>
      </c>
      <c r="B23" s="95" t="s">
        <v>30</v>
      </c>
      <c r="C23" s="12">
        <v>980</v>
      </c>
      <c r="D23" s="13" t="s">
        <v>48</v>
      </c>
      <c r="E23" s="14" t="s">
        <v>1</v>
      </c>
      <c r="F23" s="15">
        <v>800</v>
      </c>
      <c r="G23" s="16">
        <v>9.3000000000000007</v>
      </c>
      <c r="H23" s="9">
        <v>0.2354</v>
      </c>
      <c r="I23" s="17">
        <f t="shared" si="0"/>
        <v>11.489220000000001</v>
      </c>
      <c r="J23" s="11">
        <f t="shared" si="1"/>
        <v>9191.3760000000002</v>
      </c>
    </row>
    <row r="24" spans="1:10" ht="15" customHeight="1">
      <c r="A24" s="97" t="s">
        <v>185</v>
      </c>
      <c r="B24" s="95" t="s">
        <v>30</v>
      </c>
      <c r="C24" s="12">
        <v>980</v>
      </c>
      <c r="D24" s="13" t="s">
        <v>49</v>
      </c>
      <c r="E24" s="14" t="s">
        <v>1</v>
      </c>
      <c r="F24" s="15">
        <v>400</v>
      </c>
      <c r="G24" s="16">
        <v>9.3000000000000007</v>
      </c>
      <c r="H24" s="9">
        <v>0.2354</v>
      </c>
      <c r="I24" s="17">
        <f t="shared" si="0"/>
        <v>11.489220000000001</v>
      </c>
      <c r="J24" s="11">
        <f t="shared" si="1"/>
        <v>4595.6880000000001</v>
      </c>
    </row>
    <row r="25" spans="1:10" ht="15" customHeight="1">
      <c r="A25" s="97" t="s">
        <v>186</v>
      </c>
      <c r="B25" s="95" t="s">
        <v>30</v>
      </c>
      <c r="C25" s="12">
        <v>980</v>
      </c>
      <c r="D25" s="13" t="s">
        <v>50</v>
      </c>
      <c r="E25" s="14" t="s">
        <v>1</v>
      </c>
      <c r="F25" s="15">
        <v>1300</v>
      </c>
      <c r="G25" s="16">
        <v>9.3000000000000007</v>
      </c>
      <c r="H25" s="9">
        <v>0.2354</v>
      </c>
      <c r="I25" s="17">
        <f t="shared" si="0"/>
        <v>11.489220000000001</v>
      </c>
      <c r="J25" s="11">
        <f t="shared" si="1"/>
        <v>14935.986000000003</v>
      </c>
    </row>
    <row r="26" spans="1:10" ht="15" customHeight="1">
      <c r="A26" s="97" t="s">
        <v>187</v>
      </c>
      <c r="B26" s="95" t="s">
        <v>30</v>
      </c>
      <c r="C26" s="12">
        <v>980</v>
      </c>
      <c r="D26" s="13" t="s">
        <v>51</v>
      </c>
      <c r="E26" s="14" t="s">
        <v>1</v>
      </c>
      <c r="F26" s="15">
        <v>1100</v>
      </c>
      <c r="G26" s="16">
        <v>9.3000000000000007</v>
      </c>
      <c r="H26" s="9">
        <v>0.2354</v>
      </c>
      <c r="I26" s="17">
        <f t="shared" si="0"/>
        <v>11.489220000000001</v>
      </c>
      <c r="J26" s="11">
        <f t="shared" si="1"/>
        <v>12638.142000000002</v>
      </c>
    </row>
    <row r="27" spans="1:10" ht="15" customHeight="1">
      <c r="A27" s="97" t="s">
        <v>188</v>
      </c>
      <c r="B27" s="95" t="s">
        <v>30</v>
      </c>
      <c r="C27" s="12">
        <v>979</v>
      </c>
      <c r="D27" s="13" t="s">
        <v>52</v>
      </c>
      <c r="E27" s="14" t="s">
        <v>1</v>
      </c>
      <c r="F27" s="15">
        <v>100</v>
      </c>
      <c r="G27" s="16">
        <v>14.33</v>
      </c>
      <c r="H27" s="9">
        <v>0.2354</v>
      </c>
      <c r="I27" s="17">
        <f t="shared" si="0"/>
        <v>17.703282000000002</v>
      </c>
      <c r="J27" s="11">
        <f t="shared" si="1"/>
        <v>1770.3282000000002</v>
      </c>
    </row>
    <row r="28" spans="1:10" ht="15" customHeight="1">
      <c r="A28" s="97" t="s">
        <v>189</v>
      </c>
      <c r="B28" s="95" t="s">
        <v>30</v>
      </c>
      <c r="C28" s="12">
        <v>979</v>
      </c>
      <c r="D28" s="13" t="s">
        <v>53</v>
      </c>
      <c r="E28" s="14" t="s">
        <v>1</v>
      </c>
      <c r="F28" s="15">
        <v>300</v>
      </c>
      <c r="G28" s="18">
        <v>14.33</v>
      </c>
      <c r="H28" s="9">
        <v>0.2354</v>
      </c>
      <c r="I28" s="17">
        <f t="shared" si="0"/>
        <v>17.703282000000002</v>
      </c>
      <c r="J28" s="11">
        <f t="shared" si="1"/>
        <v>5310.9846000000007</v>
      </c>
    </row>
    <row r="29" spans="1:10" ht="15" customHeight="1">
      <c r="A29" s="97" t="s">
        <v>190</v>
      </c>
      <c r="B29" s="95" t="s">
        <v>30</v>
      </c>
      <c r="C29" s="12">
        <v>979</v>
      </c>
      <c r="D29" s="13" t="s">
        <v>54</v>
      </c>
      <c r="E29" s="14" t="s">
        <v>1</v>
      </c>
      <c r="F29" s="15">
        <v>100</v>
      </c>
      <c r="G29" s="16">
        <v>14.33</v>
      </c>
      <c r="H29" s="9">
        <v>0.2354</v>
      </c>
      <c r="I29" s="17">
        <f t="shared" si="0"/>
        <v>17.703282000000002</v>
      </c>
      <c r="J29" s="11">
        <f t="shared" si="1"/>
        <v>1770.3282000000002</v>
      </c>
    </row>
    <row r="30" spans="1:10" ht="15" customHeight="1">
      <c r="A30" s="97" t="s">
        <v>191</v>
      </c>
      <c r="B30" s="95" t="s">
        <v>30</v>
      </c>
      <c r="C30" s="12">
        <v>979</v>
      </c>
      <c r="D30" s="13" t="s">
        <v>55</v>
      </c>
      <c r="E30" s="14" t="s">
        <v>1</v>
      </c>
      <c r="F30" s="15">
        <v>300</v>
      </c>
      <c r="G30" s="16">
        <v>14.33</v>
      </c>
      <c r="H30" s="9">
        <v>0.2354</v>
      </c>
      <c r="I30" s="17">
        <f t="shared" si="0"/>
        <v>17.703282000000002</v>
      </c>
      <c r="J30" s="11">
        <f t="shared" si="1"/>
        <v>5310.9846000000007</v>
      </c>
    </row>
    <row r="31" spans="1:10" ht="15" customHeight="1">
      <c r="A31" s="97" t="s">
        <v>192</v>
      </c>
      <c r="B31" s="95" t="s">
        <v>30</v>
      </c>
      <c r="C31" s="12">
        <v>979</v>
      </c>
      <c r="D31" s="13" t="s">
        <v>56</v>
      </c>
      <c r="E31" s="14" t="s">
        <v>1</v>
      </c>
      <c r="F31" s="15">
        <v>400</v>
      </c>
      <c r="G31" s="16">
        <v>14.33</v>
      </c>
      <c r="H31" s="9">
        <v>0.2354</v>
      </c>
      <c r="I31" s="17">
        <f t="shared" si="0"/>
        <v>17.703282000000002</v>
      </c>
      <c r="J31" s="11">
        <f t="shared" si="1"/>
        <v>7081.3128000000006</v>
      </c>
    </row>
    <row r="32" spans="1:10" ht="15" customHeight="1">
      <c r="A32" s="97" t="s">
        <v>193</v>
      </c>
      <c r="B32" s="95" t="s">
        <v>30</v>
      </c>
      <c r="C32" s="12">
        <v>39233</v>
      </c>
      <c r="D32" s="13" t="s">
        <v>57</v>
      </c>
      <c r="E32" s="14" t="s">
        <v>1</v>
      </c>
      <c r="F32" s="15">
        <v>200</v>
      </c>
      <c r="G32" s="18">
        <v>31.61</v>
      </c>
      <c r="H32" s="9">
        <v>0.2354</v>
      </c>
      <c r="I32" s="17">
        <f t="shared" si="0"/>
        <v>39.050994000000003</v>
      </c>
      <c r="J32" s="11">
        <f t="shared" si="1"/>
        <v>7810.1988000000001</v>
      </c>
    </row>
    <row r="33" spans="1:10" ht="15" customHeight="1">
      <c r="A33" s="97" t="s">
        <v>194</v>
      </c>
      <c r="B33" s="95" t="s">
        <v>30</v>
      </c>
      <c r="C33" s="12">
        <v>39233</v>
      </c>
      <c r="D33" s="13" t="s">
        <v>58</v>
      </c>
      <c r="E33" s="14" t="s">
        <v>1</v>
      </c>
      <c r="F33" s="15">
        <v>200</v>
      </c>
      <c r="G33" s="16">
        <v>31.61</v>
      </c>
      <c r="H33" s="9">
        <v>0.2354</v>
      </c>
      <c r="I33" s="17">
        <f t="shared" si="0"/>
        <v>39.050994000000003</v>
      </c>
      <c r="J33" s="11">
        <f t="shared" si="1"/>
        <v>7810.1988000000001</v>
      </c>
    </row>
    <row r="34" spans="1:10" ht="15" customHeight="1">
      <c r="A34" s="97" t="s">
        <v>195</v>
      </c>
      <c r="B34" s="95" t="s">
        <v>30</v>
      </c>
      <c r="C34" s="12">
        <v>39233</v>
      </c>
      <c r="D34" s="13" t="s">
        <v>59</v>
      </c>
      <c r="E34" s="14" t="s">
        <v>1</v>
      </c>
      <c r="F34" s="15">
        <v>200</v>
      </c>
      <c r="G34" s="16">
        <v>31.61</v>
      </c>
      <c r="H34" s="9">
        <v>0.2354</v>
      </c>
      <c r="I34" s="17">
        <f t="shared" si="0"/>
        <v>39.050994000000003</v>
      </c>
      <c r="J34" s="11">
        <f t="shared" si="1"/>
        <v>7810.1988000000001</v>
      </c>
    </row>
    <row r="35" spans="1:10" ht="15" customHeight="1">
      <c r="A35" s="97" t="s">
        <v>196</v>
      </c>
      <c r="B35" s="95" t="s">
        <v>30</v>
      </c>
      <c r="C35" s="12">
        <v>39233</v>
      </c>
      <c r="D35" s="13" t="s">
        <v>60</v>
      </c>
      <c r="E35" s="14" t="s">
        <v>1</v>
      </c>
      <c r="F35" s="15">
        <v>200</v>
      </c>
      <c r="G35" s="18">
        <v>31.61</v>
      </c>
      <c r="H35" s="9">
        <v>0.2354</v>
      </c>
      <c r="I35" s="17">
        <f t="shared" si="0"/>
        <v>39.050994000000003</v>
      </c>
      <c r="J35" s="11">
        <f t="shared" si="1"/>
        <v>7810.1988000000001</v>
      </c>
    </row>
    <row r="36" spans="1:10" ht="15" customHeight="1">
      <c r="A36" s="97" t="s">
        <v>197</v>
      </c>
      <c r="B36" s="95" t="s">
        <v>30</v>
      </c>
      <c r="C36" s="12">
        <v>39233</v>
      </c>
      <c r="D36" s="13" t="s">
        <v>61</v>
      </c>
      <c r="E36" s="14" t="s">
        <v>1</v>
      </c>
      <c r="F36" s="15">
        <v>200</v>
      </c>
      <c r="G36" s="16">
        <v>31.61</v>
      </c>
      <c r="H36" s="9">
        <v>0.2354</v>
      </c>
      <c r="I36" s="17">
        <f t="shared" si="0"/>
        <v>39.050994000000003</v>
      </c>
      <c r="J36" s="11">
        <f t="shared" si="1"/>
        <v>7810.1988000000001</v>
      </c>
    </row>
    <row r="37" spans="1:10" ht="15" customHeight="1">
      <c r="A37" s="97" t="s">
        <v>198</v>
      </c>
      <c r="B37" s="95" t="s">
        <v>30</v>
      </c>
      <c r="C37" s="12">
        <v>39235</v>
      </c>
      <c r="D37" s="13" t="s">
        <v>62</v>
      </c>
      <c r="E37" s="14" t="s">
        <v>1</v>
      </c>
      <c r="F37" s="15">
        <v>120</v>
      </c>
      <c r="G37" s="16">
        <v>65.25</v>
      </c>
      <c r="H37" s="9">
        <v>0.2354</v>
      </c>
      <c r="I37" s="17">
        <f t="shared" si="0"/>
        <v>80.609849999999994</v>
      </c>
      <c r="J37" s="11">
        <f t="shared" si="1"/>
        <v>9673.1819999999989</v>
      </c>
    </row>
    <row r="38" spans="1:10" ht="15" customHeight="1">
      <c r="A38" s="97" t="s">
        <v>199</v>
      </c>
      <c r="B38" s="95" t="s">
        <v>30</v>
      </c>
      <c r="C38" s="12">
        <v>39235</v>
      </c>
      <c r="D38" s="13" t="s">
        <v>63</v>
      </c>
      <c r="E38" s="14" t="s">
        <v>1</v>
      </c>
      <c r="F38" s="15">
        <v>120</v>
      </c>
      <c r="G38" s="16">
        <v>65.25</v>
      </c>
      <c r="H38" s="9">
        <v>0.2354</v>
      </c>
      <c r="I38" s="17">
        <f t="shared" si="0"/>
        <v>80.609849999999994</v>
      </c>
      <c r="J38" s="11">
        <f t="shared" si="1"/>
        <v>9673.1819999999989</v>
      </c>
    </row>
    <row r="39" spans="1:10" ht="15" customHeight="1">
      <c r="A39" s="97" t="s">
        <v>200</v>
      </c>
      <c r="B39" s="95" t="s">
        <v>30</v>
      </c>
      <c r="C39" s="12">
        <v>39235</v>
      </c>
      <c r="D39" s="13" t="s">
        <v>64</v>
      </c>
      <c r="E39" s="14" t="s">
        <v>1</v>
      </c>
      <c r="F39" s="15">
        <v>120</v>
      </c>
      <c r="G39" s="18">
        <v>65.25</v>
      </c>
      <c r="H39" s="9">
        <v>0.2354</v>
      </c>
      <c r="I39" s="17">
        <f t="shared" si="0"/>
        <v>80.609849999999994</v>
      </c>
      <c r="J39" s="11">
        <f t="shared" si="1"/>
        <v>9673.1819999999989</v>
      </c>
    </row>
    <row r="40" spans="1:10" ht="15" customHeight="1">
      <c r="A40" s="97" t="s">
        <v>201</v>
      </c>
      <c r="B40" s="95" t="s">
        <v>30</v>
      </c>
      <c r="C40" s="12">
        <v>39235</v>
      </c>
      <c r="D40" s="13" t="s">
        <v>65</v>
      </c>
      <c r="E40" s="14" t="s">
        <v>1</v>
      </c>
      <c r="F40" s="15">
        <v>120</v>
      </c>
      <c r="G40" s="16">
        <v>65.25</v>
      </c>
      <c r="H40" s="9">
        <v>0.2354</v>
      </c>
      <c r="I40" s="17">
        <f t="shared" si="0"/>
        <v>80.609849999999994</v>
      </c>
      <c r="J40" s="11">
        <f t="shared" si="1"/>
        <v>9673.1819999999989</v>
      </c>
    </row>
    <row r="41" spans="1:10" ht="15" customHeight="1">
      <c r="A41" s="97" t="s">
        <v>202</v>
      </c>
      <c r="B41" s="95" t="s">
        <v>30</v>
      </c>
      <c r="C41" s="12">
        <v>34653</v>
      </c>
      <c r="D41" s="20" t="s">
        <v>66</v>
      </c>
      <c r="E41" s="14" t="s">
        <v>12</v>
      </c>
      <c r="F41" s="21">
        <v>17</v>
      </c>
      <c r="G41" s="16">
        <v>8.7100000000000009</v>
      </c>
      <c r="H41" s="9">
        <v>0.2354</v>
      </c>
      <c r="I41" s="17">
        <f t="shared" si="0"/>
        <v>10.760334</v>
      </c>
      <c r="J41" s="11">
        <f t="shared" si="1"/>
        <v>182.925678</v>
      </c>
    </row>
    <row r="42" spans="1:10" ht="15" customHeight="1">
      <c r="A42" s="97" t="s">
        <v>203</v>
      </c>
      <c r="B42" s="95" t="s">
        <v>30</v>
      </c>
      <c r="C42" s="12">
        <v>34653</v>
      </c>
      <c r="D42" s="20" t="s">
        <v>67</v>
      </c>
      <c r="E42" s="14" t="s">
        <v>12</v>
      </c>
      <c r="F42" s="15">
        <v>53</v>
      </c>
      <c r="G42" s="16">
        <v>8.7100000000000009</v>
      </c>
      <c r="H42" s="9">
        <v>0.2354</v>
      </c>
      <c r="I42" s="17">
        <f t="shared" si="0"/>
        <v>10.760334</v>
      </c>
      <c r="J42" s="11">
        <f t="shared" si="1"/>
        <v>570.29770200000007</v>
      </c>
    </row>
    <row r="43" spans="1:10" ht="15" customHeight="1">
      <c r="A43" s="97" t="s">
        <v>204</v>
      </c>
      <c r="B43" s="95" t="s">
        <v>30</v>
      </c>
      <c r="C43" s="12">
        <v>34653</v>
      </c>
      <c r="D43" s="20" t="s">
        <v>68</v>
      </c>
      <c r="E43" s="14" t="s">
        <v>12</v>
      </c>
      <c r="F43" s="15">
        <v>7</v>
      </c>
      <c r="G43" s="18">
        <v>8.7100000000000009</v>
      </c>
      <c r="H43" s="9">
        <v>0.2354</v>
      </c>
      <c r="I43" s="17">
        <f t="shared" si="0"/>
        <v>10.760334</v>
      </c>
      <c r="J43" s="11">
        <f t="shared" si="1"/>
        <v>75.322338000000002</v>
      </c>
    </row>
    <row r="44" spans="1:10" ht="15" customHeight="1">
      <c r="A44" s="97" t="s">
        <v>205</v>
      </c>
      <c r="B44" s="95" t="s">
        <v>30</v>
      </c>
      <c r="C44" s="12">
        <v>34653</v>
      </c>
      <c r="D44" s="20" t="s">
        <v>69</v>
      </c>
      <c r="E44" s="14" t="s">
        <v>12</v>
      </c>
      <c r="F44" s="22">
        <v>14</v>
      </c>
      <c r="G44" s="16">
        <v>8.7100000000000009</v>
      </c>
      <c r="H44" s="9">
        <v>0.2354</v>
      </c>
      <c r="I44" s="17">
        <f t="shared" si="0"/>
        <v>10.760334</v>
      </c>
      <c r="J44" s="11">
        <f t="shared" si="1"/>
        <v>150.644676</v>
      </c>
    </row>
    <row r="45" spans="1:10" ht="15" customHeight="1">
      <c r="A45" s="97" t="s">
        <v>206</v>
      </c>
      <c r="B45" s="95" t="s">
        <v>30</v>
      </c>
      <c r="C45" s="12">
        <v>34653</v>
      </c>
      <c r="D45" s="20" t="s">
        <v>70</v>
      </c>
      <c r="E45" s="14" t="s">
        <v>12</v>
      </c>
      <c r="F45" s="22">
        <v>1</v>
      </c>
      <c r="G45" s="16">
        <v>8.7100000000000009</v>
      </c>
      <c r="H45" s="9">
        <v>0.2354</v>
      </c>
      <c r="I45" s="17">
        <f t="shared" si="0"/>
        <v>10.760334</v>
      </c>
      <c r="J45" s="11">
        <f t="shared" si="1"/>
        <v>10.760334</v>
      </c>
    </row>
    <row r="46" spans="1:10" ht="15" customHeight="1">
      <c r="A46" s="97" t="s">
        <v>207</v>
      </c>
      <c r="B46" s="95" t="s">
        <v>30</v>
      </c>
      <c r="C46" s="12">
        <v>34686</v>
      </c>
      <c r="D46" s="20" t="s">
        <v>71</v>
      </c>
      <c r="E46" s="14" t="s">
        <v>12</v>
      </c>
      <c r="F46" s="15">
        <v>2</v>
      </c>
      <c r="G46" s="16">
        <v>12.91</v>
      </c>
      <c r="H46" s="9">
        <v>0.2354</v>
      </c>
      <c r="I46" s="17">
        <f t="shared" si="0"/>
        <v>15.949014</v>
      </c>
      <c r="J46" s="11">
        <f t="shared" si="1"/>
        <v>31.898028</v>
      </c>
    </row>
    <row r="47" spans="1:10" ht="15" customHeight="1">
      <c r="A47" s="97" t="s">
        <v>208</v>
      </c>
      <c r="B47" s="95" t="s">
        <v>30</v>
      </c>
      <c r="C47" s="12">
        <v>34686</v>
      </c>
      <c r="D47" s="20" t="s">
        <v>72</v>
      </c>
      <c r="E47" s="14" t="s">
        <v>12</v>
      </c>
      <c r="F47" s="15">
        <v>2</v>
      </c>
      <c r="G47" s="18">
        <v>12.91</v>
      </c>
      <c r="H47" s="9">
        <v>0.2354</v>
      </c>
      <c r="I47" s="17">
        <f t="shared" si="0"/>
        <v>15.949014</v>
      </c>
      <c r="J47" s="11">
        <f t="shared" si="1"/>
        <v>31.898028</v>
      </c>
    </row>
    <row r="48" spans="1:10" ht="15" customHeight="1">
      <c r="A48" s="97" t="s">
        <v>209</v>
      </c>
      <c r="B48" s="95" t="s">
        <v>30</v>
      </c>
      <c r="C48" s="12">
        <v>34689</v>
      </c>
      <c r="D48" s="20" t="s">
        <v>73</v>
      </c>
      <c r="E48" s="14" t="s">
        <v>12</v>
      </c>
      <c r="F48" s="15">
        <v>1</v>
      </c>
      <c r="G48" s="16">
        <v>29.64</v>
      </c>
      <c r="H48" s="9">
        <v>0.2354</v>
      </c>
      <c r="I48" s="17">
        <f t="shared" si="0"/>
        <v>36.617255999999998</v>
      </c>
      <c r="J48" s="11">
        <f t="shared" si="1"/>
        <v>36.617255999999998</v>
      </c>
    </row>
    <row r="49" spans="1:10" ht="15" customHeight="1">
      <c r="A49" s="97" t="s">
        <v>210</v>
      </c>
      <c r="B49" s="95" t="s">
        <v>30</v>
      </c>
      <c r="C49" s="12">
        <v>34689</v>
      </c>
      <c r="D49" s="20" t="s">
        <v>74</v>
      </c>
      <c r="E49" s="14" t="s">
        <v>12</v>
      </c>
      <c r="F49" s="15">
        <v>1</v>
      </c>
      <c r="G49" s="16">
        <v>29.64</v>
      </c>
      <c r="H49" s="9">
        <v>0.2354</v>
      </c>
      <c r="I49" s="17">
        <f t="shared" si="0"/>
        <v>36.617255999999998</v>
      </c>
      <c r="J49" s="11">
        <f t="shared" si="1"/>
        <v>36.617255999999998</v>
      </c>
    </row>
    <row r="50" spans="1:10" ht="15" customHeight="1">
      <c r="A50" s="97" t="s">
        <v>211</v>
      </c>
      <c r="B50" s="95" t="s">
        <v>30</v>
      </c>
      <c r="C50" s="12">
        <v>34709</v>
      </c>
      <c r="D50" s="20" t="s">
        <v>75</v>
      </c>
      <c r="E50" s="14" t="s">
        <v>12</v>
      </c>
      <c r="F50" s="15">
        <v>1</v>
      </c>
      <c r="G50" s="16">
        <v>61.16</v>
      </c>
      <c r="H50" s="9">
        <v>0.2354</v>
      </c>
      <c r="I50" s="17">
        <f t="shared" si="0"/>
        <v>75.557063999999997</v>
      </c>
      <c r="J50" s="11">
        <f t="shared" si="1"/>
        <v>75.557063999999997</v>
      </c>
    </row>
    <row r="51" spans="1:10" ht="15" customHeight="1">
      <c r="A51" s="97" t="s">
        <v>212</v>
      </c>
      <c r="B51" s="95" t="s">
        <v>30</v>
      </c>
      <c r="C51" s="12">
        <v>34709</v>
      </c>
      <c r="D51" s="20" t="s">
        <v>76</v>
      </c>
      <c r="E51" s="14" t="s">
        <v>12</v>
      </c>
      <c r="F51" s="15">
        <v>2</v>
      </c>
      <c r="G51" s="18">
        <v>61.16</v>
      </c>
      <c r="H51" s="9">
        <v>0.2354</v>
      </c>
      <c r="I51" s="17">
        <f t="shared" si="0"/>
        <v>75.557063999999997</v>
      </c>
      <c r="J51" s="11">
        <f t="shared" si="1"/>
        <v>151.11412799999999</v>
      </c>
    </row>
    <row r="52" spans="1:10" ht="15" customHeight="1">
      <c r="A52" s="97" t="s">
        <v>213</v>
      </c>
      <c r="B52" s="95" t="s">
        <v>30</v>
      </c>
      <c r="C52" s="12">
        <v>34709</v>
      </c>
      <c r="D52" s="20" t="s">
        <v>77</v>
      </c>
      <c r="E52" s="14" t="s">
        <v>12</v>
      </c>
      <c r="F52" s="22">
        <v>2</v>
      </c>
      <c r="G52" s="16">
        <v>61.16</v>
      </c>
      <c r="H52" s="9">
        <v>0.2354</v>
      </c>
      <c r="I52" s="17">
        <f t="shared" si="0"/>
        <v>75.557063999999997</v>
      </c>
      <c r="J52" s="11">
        <f t="shared" si="1"/>
        <v>151.11412799999999</v>
      </c>
    </row>
    <row r="53" spans="1:10" ht="15" customHeight="1">
      <c r="A53" s="97" t="s">
        <v>214</v>
      </c>
      <c r="B53" s="95" t="s">
        <v>30</v>
      </c>
      <c r="C53" s="12">
        <v>2373</v>
      </c>
      <c r="D53" s="20" t="s">
        <v>78</v>
      </c>
      <c r="E53" s="14" t="s">
        <v>12</v>
      </c>
      <c r="F53" s="22">
        <v>1</v>
      </c>
      <c r="G53" s="16">
        <v>106.68</v>
      </c>
      <c r="H53" s="9">
        <v>0.2354</v>
      </c>
      <c r="I53" s="17">
        <f t="shared" si="0"/>
        <v>131.792472</v>
      </c>
      <c r="J53" s="11">
        <f t="shared" si="1"/>
        <v>131.792472</v>
      </c>
    </row>
    <row r="54" spans="1:10" ht="15" customHeight="1">
      <c r="A54" s="97" t="s">
        <v>215</v>
      </c>
      <c r="B54" s="95" t="s">
        <v>30</v>
      </c>
      <c r="C54" s="12">
        <v>39471</v>
      </c>
      <c r="D54" s="20" t="s">
        <v>114</v>
      </c>
      <c r="E54" s="14" t="s">
        <v>12</v>
      </c>
      <c r="F54" s="15">
        <v>24</v>
      </c>
      <c r="G54" s="16">
        <v>100.26</v>
      </c>
      <c r="H54" s="9">
        <v>0.2354</v>
      </c>
      <c r="I54" s="17">
        <f t="shared" si="0"/>
        <v>123.86120400000001</v>
      </c>
      <c r="J54" s="11">
        <f t="shared" si="1"/>
        <v>2972.6688960000001</v>
      </c>
    </row>
    <row r="55" spans="1:10" ht="15" customHeight="1">
      <c r="A55" s="97" t="s">
        <v>216</v>
      </c>
      <c r="B55" s="95" t="s">
        <v>30</v>
      </c>
      <c r="C55" s="12">
        <v>39456</v>
      </c>
      <c r="D55" s="20" t="s">
        <v>79</v>
      </c>
      <c r="E55" s="14" t="s">
        <v>12</v>
      </c>
      <c r="F55" s="15">
        <v>3</v>
      </c>
      <c r="G55" s="18">
        <v>152.9</v>
      </c>
      <c r="H55" s="9">
        <v>0.2354</v>
      </c>
      <c r="I55" s="17">
        <f t="shared" si="0"/>
        <v>188.89266000000001</v>
      </c>
      <c r="J55" s="11">
        <f t="shared" si="1"/>
        <v>566.67798000000005</v>
      </c>
    </row>
    <row r="56" spans="1:10" ht="15" customHeight="1">
      <c r="A56" s="97" t="s">
        <v>217</v>
      </c>
      <c r="B56" s="95" t="s">
        <v>30</v>
      </c>
      <c r="C56" s="12">
        <v>39457</v>
      </c>
      <c r="D56" s="20" t="s">
        <v>80</v>
      </c>
      <c r="E56" s="14" t="s">
        <v>12</v>
      </c>
      <c r="F56" s="15">
        <v>2</v>
      </c>
      <c r="G56" s="16">
        <v>166.69</v>
      </c>
      <c r="H56" s="9">
        <v>0.2354</v>
      </c>
      <c r="I56" s="17">
        <f t="shared" si="0"/>
        <v>205.92882599999999</v>
      </c>
      <c r="J56" s="11">
        <f t="shared" si="1"/>
        <v>411.85765199999997</v>
      </c>
    </row>
    <row r="57" spans="1:10" ht="15" customHeight="1">
      <c r="A57" s="97" t="s">
        <v>218</v>
      </c>
      <c r="B57" s="95" t="s">
        <v>30</v>
      </c>
      <c r="C57" s="12">
        <v>39458</v>
      </c>
      <c r="D57" s="20" t="s">
        <v>81</v>
      </c>
      <c r="E57" s="14" t="s">
        <v>12</v>
      </c>
      <c r="F57" s="15">
        <v>1</v>
      </c>
      <c r="G57" s="16">
        <v>311.05</v>
      </c>
      <c r="H57" s="9">
        <v>0.2354</v>
      </c>
      <c r="I57" s="17">
        <f t="shared" si="0"/>
        <v>384.27116999999998</v>
      </c>
      <c r="J57" s="11">
        <f t="shared" si="1"/>
        <v>384.27116999999998</v>
      </c>
    </row>
    <row r="58" spans="1:10" ht="27.75" customHeight="1">
      <c r="A58" s="97" t="s">
        <v>219</v>
      </c>
      <c r="B58" s="95" t="s">
        <v>3</v>
      </c>
      <c r="C58" s="12"/>
      <c r="D58" s="23" t="s">
        <v>82</v>
      </c>
      <c r="E58" s="14" t="s">
        <v>12</v>
      </c>
      <c r="F58" s="15">
        <v>5</v>
      </c>
      <c r="G58" s="18">
        <v>121</v>
      </c>
      <c r="H58" s="9">
        <v>0.2354</v>
      </c>
      <c r="I58" s="17">
        <f t="shared" si="0"/>
        <v>149.48339999999999</v>
      </c>
      <c r="J58" s="11">
        <f t="shared" si="1"/>
        <v>747.41699999999992</v>
      </c>
    </row>
    <row r="59" spans="1:10" ht="15" customHeight="1">
      <c r="A59" s="97" t="s">
        <v>220</v>
      </c>
      <c r="B59" s="95" t="s">
        <v>3</v>
      </c>
      <c r="C59" s="12"/>
      <c r="D59" s="20" t="s">
        <v>83</v>
      </c>
      <c r="E59" s="14" t="s">
        <v>12</v>
      </c>
      <c r="F59" s="22">
        <v>5</v>
      </c>
      <c r="G59" s="16">
        <v>14.5</v>
      </c>
      <c r="H59" s="9">
        <v>0.2354</v>
      </c>
      <c r="I59" s="17">
        <f t="shared" si="0"/>
        <v>17.9133</v>
      </c>
      <c r="J59" s="11">
        <f t="shared" si="1"/>
        <v>89.566499999999991</v>
      </c>
    </row>
    <row r="60" spans="1:10" ht="15" customHeight="1">
      <c r="A60" s="97" t="s">
        <v>221</v>
      </c>
      <c r="B60" s="95" t="s">
        <v>30</v>
      </c>
      <c r="C60" s="12">
        <v>34641</v>
      </c>
      <c r="D60" s="20" t="s">
        <v>112</v>
      </c>
      <c r="E60" s="14" t="s">
        <v>12</v>
      </c>
      <c r="F60" s="22">
        <v>2</v>
      </c>
      <c r="G60" s="16">
        <v>90.93</v>
      </c>
      <c r="H60" s="9">
        <v>0.2354</v>
      </c>
      <c r="I60" s="17">
        <f t="shared" si="0"/>
        <v>112.33492200000001</v>
      </c>
      <c r="J60" s="11">
        <f t="shared" si="1"/>
        <v>224.66984400000001</v>
      </c>
    </row>
    <row r="61" spans="1:10" ht="15" customHeight="1">
      <c r="A61" s="97" t="s">
        <v>222</v>
      </c>
      <c r="B61" s="95" t="s">
        <v>30</v>
      </c>
      <c r="C61" s="12">
        <v>863</v>
      </c>
      <c r="D61" s="20" t="s">
        <v>111</v>
      </c>
      <c r="E61" s="14" t="s">
        <v>1</v>
      </c>
      <c r="F61" s="15">
        <v>25</v>
      </c>
      <c r="G61" s="16">
        <v>38.04</v>
      </c>
      <c r="H61" s="9">
        <v>0.2354</v>
      </c>
      <c r="I61" s="17">
        <f t="shared" si="0"/>
        <v>46.994616000000001</v>
      </c>
      <c r="J61" s="11">
        <f t="shared" si="1"/>
        <v>1174.8653999999999</v>
      </c>
    </row>
    <row r="62" spans="1:10" ht="15" customHeight="1">
      <c r="A62" s="97" t="s">
        <v>223</v>
      </c>
      <c r="B62" s="95" t="s">
        <v>30</v>
      </c>
      <c r="C62" s="12">
        <v>38775</v>
      </c>
      <c r="D62" s="20" t="s">
        <v>84</v>
      </c>
      <c r="E62" s="14" t="s">
        <v>12</v>
      </c>
      <c r="F62" s="22">
        <v>5</v>
      </c>
      <c r="G62" s="16">
        <v>119.38</v>
      </c>
      <c r="H62" s="9">
        <v>0.2354</v>
      </c>
      <c r="I62" s="17">
        <f t="shared" si="0"/>
        <v>147.48205200000001</v>
      </c>
      <c r="J62" s="11">
        <f t="shared" si="1"/>
        <v>737.41026000000011</v>
      </c>
    </row>
    <row r="63" spans="1:10" ht="15" customHeight="1">
      <c r="A63" s="97" t="s">
        <v>224</v>
      </c>
      <c r="B63" s="95" t="s">
        <v>30</v>
      </c>
      <c r="C63" s="12">
        <v>3799</v>
      </c>
      <c r="D63" s="20" t="s">
        <v>116</v>
      </c>
      <c r="E63" s="14" t="s">
        <v>12</v>
      </c>
      <c r="F63" s="22">
        <v>320</v>
      </c>
      <c r="G63" s="16">
        <v>202</v>
      </c>
      <c r="H63" s="9">
        <v>0.2354</v>
      </c>
      <c r="I63" s="17">
        <f t="shared" si="0"/>
        <v>249.55080000000001</v>
      </c>
      <c r="J63" s="11">
        <f t="shared" si="1"/>
        <v>79856.256000000008</v>
      </c>
    </row>
    <row r="64" spans="1:10" ht="15" customHeight="1">
      <c r="A64" s="97" t="s">
        <v>225</v>
      </c>
      <c r="B64" s="95" t="s">
        <v>30</v>
      </c>
      <c r="C64" s="12">
        <v>38773</v>
      </c>
      <c r="D64" s="20" t="s">
        <v>85</v>
      </c>
      <c r="E64" s="14" t="s">
        <v>12</v>
      </c>
      <c r="F64" s="15">
        <v>20</v>
      </c>
      <c r="G64" s="16">
        <v>9.6999999999999993</v>
      </c>
      <c r="H64" s="9">
        <v>0.2354</v>
      </c>
      <c r="I64" s="17">
        <f t="shared" si="0"/>
        <v>11.983379999999999</v>
      </c>
      <c r="J64" s="11">
        <f t="shared" si="1"/>
        <v>239.66759999999996</v>
      </c>
    </row>
    <row r="65" spans="1:10" ht="15" customHeight="1">
      <c r="A65" s="97" t="s">
        <v>226</v>
      </c>
      <c r="B65" s="95" t="s">
        <v>30</v>
      </c>
      <c r="C65" s="12">
        <v>38194</v>
      </c>
      <c r="D65" s="20" t="s">
        <v>86</v>
      </c>
      <c r="E65" s="14" t="s">
        <v>12</v>
      </c>
      <c r="F65" s="15">
        <v>20</v>
      </c>
      <c r="G65" s="18">
        <v>7.15</v>
      </c>
      <c r="H65" s="9">
        <v>0.2354</v>
      </c>
      <c r="I65" s="17">
        <f t="shared" si="0"/>
        <v>8.8331100000000013</v>
      </c>
      <c r="J65" s="11">
        <f t="shared" si="1"/>
        <v>176.66220000000004</v>
      </c>
    </row>
    <row r="66" spans="1:10" ht="15" customHeight="1">
      <c r="A66" s="97" t="s">
        <v>227</v>
      </c>
      <c r="B66" s="95" t="s">
        <v>3</v>
      </c>
      <c r="C66" s="12"/>
      <c r="D66" s="20" t="s">
        <v>87</v>
      </c>
      <c r="E66" s="14" t="s">
        <v>12</v>
      </c>
      <c r="F66" s="15">
        <v>1800</v>
      </c>
      <c r="G66" s="16">
        <v>0.87</v>
      </c>
      <c r="H66" s="9">
        <v>0.2354</v>
      </c>
      <c r="I66" s="17">
        <f t="shared" si="0"/>
        <v>1.0747979999999999</v>
      </c>
      <c r="J66" s="11">
        <f t="shared" si="1"/>
        <v>1934.6363999999999</v>
      </c>
    </row>
    <row r="67" spans="1:10" ht="15" customHeight="1">
      <c r="A67" s="97" t="s">
        <v>228</v>
      </c>
      <c r="B67" s="95" t="s">
        <v>30</v>
      </c>
      <c r="C67" s="12">
        <v>39255</v>
      </c>
      <c r="D67" s="20" t="s">
        <v>115</v>
      </c>
      <c r="E67" s="14" t="s">
        <v>1</v>
      </c>
      <c r="F67" s="15">
        <v>2800</v>
      </c>
      <c r="G67" s="18">
        <v>20.78</v>
      </c>
      <c r="H67" s="9">
        <v>0.2354</v>
      </c>
      <c r="I67" s="17">
        <f t="shared" si="0"/>
        <v>25.671612000000003</v>
      </c>
      <c r="J67" s="11">
        <f t="shared" si="1"/>
        <v>71880.513600000006</v>
      </c>
    </row>
    <row r="68" spans="1:10" ht="15" customHeight="1">
      <c r="A68" s="97" t="s">
        <v>229</v>
      </c>
      <c r="B68" s="95" t="s">
        <v>3</v>
      </c>
      <c r="C68" s="12"/>
      <c r="D68" s="20" t="s">
        <v>88</v>
      </c>
      <c r="E68" s="14" t="s">
        <v>12</v>
      </c>
      <c r="F68" s="22">
        <v>250</v>
      </c>
      <c r="G68" s="16">
        <v>2.23</v>
      </c>
      <c r="H68" s="9">
        <v>0.2354</v>
      </c>
      <c r="I68" s="17">
        <f t="shared" si="0"/>
        <v>2.7549419999999998</v>
      </c>
      <c r="J68" s="11">
        <f t="shared" si="1"/>
        <v>688.7355</v>
      </c>
    </row>
    <row r="69" spans="1:10" ht="15" customHeight="1">
      <c r="A69" s="97" t="s">
        <v>230</v>
      </c>
      <c r="B69" s="95" t="s">
        <v>30</v>
      </c>
      <c r="C69" s="12">
        <v>12019</v>
      </c>
      <c r="D69" s="20" t="s">
        <v>113</v>
      </c>
      <c r="E69" s="14" t="s">
        <v>12</v>
      </c>
      <c r="F69" s="22">
        <v>1400</v>
      </c>
      <c r="G69" s="16">
        <v>14.13</v>
      </c>
      <c r="H69" s="9">
        <v>0.2354</v>
      </c>
      <c r="I69" s="17">
        <f t="shared" si="0"/>
        <v>17.456202000000001</v>
      </c>
      <c r="J69" s="11">
        <f t="shared" si="1"/>
        <v>24438.682800000002</v>
      </c>
    </row>
    <row r="70" spans="1:10" ht="15" customHeight="1">
      <c r="A70" s="97" t="s">
        <v>231</v>
      </c>
      <c r="B70" s="95" t="s">
        <v>30</v>
      </c>
      <c r="C70" s="12">
        <v>38091</v>
      </c>
      <c r="D70" s="20" t="s">
        <v>110</v>
      </c>
      <c r="E70" s="14" t="s">
        <v>12</v>
      </c>
      <c r="F70" s="15">
        <v>850</v>
      </c>
      <c r="G70" s="16">
        <v>2.61</v>
      </c>
      <c r="H70" s="9">
        <v>0.2354</v>
      </c>
      <c r="I70" s="17">
        <f t="shared" si="0"/>
        <v>3.2243939999999998</v>
      </c>
      <c r="J70" s="11">
        <f t="shared" si="1"/>
        <v>2740.7348999999999</v>
      </c>
    </row>
    <row r="71" spans="1:10" ht="15" customHeight="1">
      <c r="A71" s="97" t="s">
        <v>232</v>
      </c>
      <c r="B71" s="95" t="s">
        <v>30</v>
      </c>
      <c r="C71" s="12">
        <v>38093</v>
      </c>
      <c r="D71" s="20" t="s">
        <v>89</v>
      </c>
      <c r="E71" s="14" t="s">
        <v>12</v>
      </c>
      <c r="F71" s="15">
        <v>400</v>
      </c>
      <c r="G71" s="18">
        <v>2.56</v>
      </c>
      <c r="H71" s="9">
        <v>0.2354</v>
      </c>
      <c r="I71" s="17">
        <f t="shared" si="0"/>
        <v>3.1626240000000001</v>
      </c>
      <c r="J71" s="11">
        <f t="shared" si="1"/>
        <v>1265.0496000000001</v>
      </c>
    </row>
    <row r="72" spans="1:10" ht="15" customHeight="1">
      <c r="A72" s="97" t="s">
        <v>233</v>
      </c>
      <c r="B72" s="95" t="s">
        <v>30</v>
      </c>
      <c r="C72" s="12">
        <v>38092</v>
      </c>
      <c r="D72" s="20" t="s">
        <v>90</v>
      </c>
      <c r="E72" s="14" t="s">
        <v>12</v>
      </c>
      <c r="F72" s="15">
        <v>120</v>
      </c>
      <c r="G72" s="16">
        <v>2.4700000000000002</v>
      </c>
      <c r="H72" s="9">
        <v>0.2354</v>
      </c>
      <c r="I72" s="17">
        <f t="shared" si="0"/>
        <v>3.0514380000000001</v>
      </c>
      <c r="J72" s="11">
        <f t="shared" si="1"/>
        <v>366.17256000000003</v>
      </c>
    </row>
    <row r="73" spans="1:10" ht="15" customHeight="1">
      <c r="A73" s="97" t="s">
        <v>234</v>
      </c>
      <c r="B73" s="95" t="s">
        <v>30</v>
      </c>
      <c r="C73" s="12">
        <v>38093</v>
      </c>
      <c r="D73" s="20" t="s">
        <v>91</v>
      </c>
      <c r="E73" s="14" t="s">
        <v>12</v>
      </c>
      <c r="F73" s="15">
        <v>10</v>
      </c>
      <c r="G73" s="16">
        <v>2.56</v>
      </c>
      <c r="H73" s="9">
        <v>0.2354</v>
      </c>
      <c r="I73" s="17">
        <f t="shared" si="0"/>
        <v>3.1626240000000001</v>
      </c>
      <c r="J73" s="11">
        <f t="shared" si="1"/>
        <v>31.626240000000003</v>
      </c>
    </row>
    <row r="74" spans="1:10" ht="15" customHeight="1">
      <c r="A74" s="97" t="s">
        <v>235</v>
      </c>
      <c r="B74" s="95" t="s">
        <v>30</v>
      </c>
      <c r="C74" s="12">
        <v>38092</v>
      </c>
      <c r="D74" s="20" t="s">
        <v>92</v>
      </c>
      <c r="E74" s="14" t="s">
        <v>12</v>
      </c>
      <c r="F74" s="15">
        <v>50</v>
      </c>
      <c r="G74" s="16">
        <v>2.4700000000000002</v>
      </c>
      <c r="H74" s="9">
        <v>0.2354</v>
      </c>
      <c r="I74" s="17">
        <f t="shared" si="0"/>
        <v>3.0514380000000001</v>
      </c>
      <c r="J74" s="11">
        <f t="shared" si="1"/>
        <v>152.5719</v>
      </c>
    </row>
    <row r="75" spans="1:10" ht="15" customHeight="1">
      <c r="A75" s="97" t="s">
        <v>236</v>
      </c>
      <c r="B75" s="95" t="s">
        <v>30</v>
      </c>
      <c r="C75" s="12">
        <v>38092</v>
      </c>
      <c r="D75" s="20" t="s">
        <v>93</v>
      </c>
      <c r="E75" s="14" t="s">
        <v>12</v>
      </c>
      <c r="F75" s="15">
        <v>10</v>
      </c>
      <c r="G75" s="18">
        <v>2.4700000000000002</v>
      </c>
      <c r="H75" s="9">
        <v>0.2354</v>
      </c>
      <c r="I75" s="17">
        <f t="shared" si="0"/>
        <v>3.0514380000000001</v>
      </c>
      <c r="J75" s="11">
        <f t="shared" si="1"/>
        <v>30.514380000000003</v>
      </c>
    </row>
    <row r="76" spans="1:10" ht="15" customHeight="1">
      <c r="A76" s="97" t="s">
        <v>237</v>
      </c>
      <c r="B76" s="95" t="s">
        <v>30</v>
      </c>
      <c r="C76" s="12">
        <v>38092</v>
      </c>
      <c r="D76" s="20" t="s">
        <v>94</v>
      </c>
      <c r="E76" s="14" t="s">
        <v>12</v>
      </c>
      <c r="F76" s="22">
        <v>30</v>
      </c>
      <c r="G76" s="16">
        <v>2.4700000000000002</v>
      </c>
      <c r="H76" s="9">
        <v>0.2354</v>
      </c>
      <c r="I76" s="17">
        <f t="shared" si="0"/>
        <v>3.0514380000000001</v>
      </c>
      <c r="J76" s="11">
        <f t="shared" si="1"/>
        <v>91.543140000000008</v>
      </c>
    </row>
    <row r="77" spans="1:10" ht="15" customHeight="1">
      <c r="A77" s="97" t="s">
        <v>238</v>
      </c>
      <c r="B77" s="95" t="s">
        <v>30</v>
      </c>
      <c r="C77" s="12">
        <v>38101</v>
      </c>
      <c r="D77" s="20" t="s">
        <v>96</v>
      </c>
      <c r="E77" s="14" t="s">
        <v>12</v>
      </c>
      <c r="F77" s="22">
        <v>400</v>
      </c>
      <c r="G77" s="16">
        <v>16.84</v>
      </c>
      <c r="H77" s="9">
        <v>0.2354</v>
      </c>
      <c r="I77" s="17">
        <f t="shared" si="0"/>
        <v>20.804136</v>
      </c>
      <c r="J77" s="11">
        <f t="shared" si="1"/>
        <v>8321.6543999999994</v>
      </c>
    </row>
    <row r="78" spans="1:10" ht="15" customHeight="1">
      <c r="A78" s="97" t="s">
        <v>239</v>
      </c>
      <c r="B78" s="95" t="s">
        <v>30</v>
      </c>
      <c r="C78" s="12">
        <v>38101</v>
      </c>
      <c r="D78" s="20" t="s">
        <v>95</v>
      </c>
      <c r="E78" s="14" t="s">
        <v>12</v>
      </c>
      <c r="F78" s="15">
        <v>120</v>
      </c>
      <c r="G78" s="16">
        <v>8.42</v>
      </c>
      <c r="H78" s="9">
        <v>0.2354</v>
      </c>
      <c r="I78" s="17">
        <f t="shared" si="0"/>
        <v>10.402068</v>
      </c>
      <c r="J78" s="11">
        <f t="shared" si="1"/>
        <v>1248.2481600000001</v>
      </c>
    </row>
    <row r="79" spans="1:10" ht="15" customHeight="1">
      <c r="A79" s="97" t="s">
        <v>240</v>
      </c>
      <c r="B79" s="95" t="s">
        <v>30</v>
      </c>
      <c r="C79" s="12">
        <v>38077</v>
      </c>
      <c r="D79" s="20" t="s">
        <v>97</v>
      </c>
      <c r="E79" s="14" t="s">
        <v>12</v>
      </c>
      <c r="F79" s="22">
        <v>10</v>
      </c>
      <c r="G79" s="16">
        <v>16.48</v>
      </c>
      <c r="H79" s="9">
        <v>0.2354</v>
      </c>
      <c r="I79" s="17">
        <f t="shared" si="0"/>
        <v>20.359392</v>
      </c>
      <c r="J79" s="11">
        <f t="shared" si="1"/>
        <v>203.59392</v>
      </c>
    </row>
    <row r="80" spans="1:10" ht="15" customHeight="1">
      <c r="A80" s="97" t="s">
        <v>241</v>
      </c>
      <c r="B80" s="95" t="s">
        <v>30</v>
      </c>
      <c r="C80" s="12">
        <v>38112</v>
      </c>
      <c r="D80" s="20" t="s">
        <v>98</v>
      </c>
      <c r="E80" s="14" t="s">
        <v>12</v>
      </c>
      <c r="F80" s="15">
        <v>50</v>
      </c>
      <c r="G80" s="16">
        <v>7.4</v>
      </c>
      <c r="H80" s="9">
        <v>0.2354</v>
      </c>
      <c r="I80" s="17">
        <f t="shared" si="0"/>
        <v>9.141960000000001</v>
      </c>
      <c r="J80" s="11">
        <f t="shared" si="1"/>
        <v>457.09800000000007</v>
      </c>
    </row>
    <row r="81" spans="1:10" ht="15" customHeight="1">
      <c r="A81" s="97" t="s">
        <v>242</v>
      </c>
      <c r="B81" s="95" t="s">
        <v>30</v>
      </c>
      <c r="C81" s="12">
        <v>38115</v>
      </c>
      <c r="D81" s="20" t="s">
        <v>99</v>
      </c>
      <c r="E81" s="14" t="s">
        <v>12</v>
      </c>
      <c r="F81" s="15">
        <v>10</v>
      </c>
      <c r="G81" s="18">
        <v>20.48</v>
      </c>
      <c r="H81" s="9">
        <v>0.2354</v>
      </c>
      <c r="I81" s="17">
        <f t="shared" si="0"/>
        <v>25.300992000000001</v>
      </c>
      <c r="J81" s="11">
        <f t="shared" si="1"/>
        <v>253.00992000000002</v>
      </c>
    </row>
    <row r="82" spans="1:10" ht="15" customHeight="1">
      <c r="A82" s="97" t="s">
        <v>243</v>
      </c>
      <c r="B82" s="95" t="s">
        <v>30</v>
      </c>
      <c r="C82" s="12">
        <v>38113</v>
      </c>
      <c r="D82" s="20" t="s">
        <v>100</v>
      </c>
      <c r="E82" s="14" t="s">
        <v>12</v>
      </c>
      <c r="F82" s="15">
        <v>30</v>
      </c>
      <c r="G82" s="16">
        <v>9.64</v>
      </c>
      <c r="H82" s="9">
        <v>0.2354</v>
      </c>
      <c r="I82" s="17">
        <f t="shared" si="0"/>
        <v>11.909256000000001</v>
      </c>
      <c r="J82" s="11">
        <f t="shared" si="1"/>
        <v>357.27768000000003</v>
      </c>
    </row>
    <row r="83" spans="1:10" ht="25.5" customHeight="1">
      <c r="A83" s="97" t="s">
        <v>244</v>
      </c>
      <c r="B83" s="95" t="s">
        <v>30</v>
      </c>
      <c r="C83" s="12">
        <v>39758</v>
      </c>
      <c r="D83" s="20" t="s">
        <v>101</v>
      </c>
      <c r="E83" s="14" t="s">
        <v>12</v>
      </c>
      <c r="F83" s="15">
        <v>6</v>
      </c>
      <c r="G83" s="18">
        <v>788.62</v>
      </c>
      <c r="H83" s="9">
        <v>0.2354</v>
      </c>
      <c r="I83" s="17">
        <f t="shared" si="0"/>
        <v>974.26114800000005</v>
      </c>
      <c r="J83" s="11">
        <f t="shared" si="1"/>
        <v>5845.5668880000003</v>
      </c>
    </row>
    <row r="84" spans="1:10" ht="15" customHeight="1">
      <c r="A84" s="97" t="s">
        <v>245</v>
      </c>
      <c r="B84" s="95" t="s">
        <v>3</v>
      </c>
      <c r="C84" s="12"/>
      <c r="D84" s="20" t="s">
        <v>108</v>
      </c>
      <c r="E84" s="14" t="s">
        <v>12</v>
      </c>
      <c r="F84" s="15">
        <v>210</v>
      </c>
      <c r="G84" s="16">
        <v>0.24</v>
      </c>
      <c r="H84" s="9">
        <v>0.2354</v>
      </c>
      <c r="I84" s="17">
        <f t="shared" si="0"/>
        <v>0.29649599999999998</v>
      </c>
      <c r="J84" s="11">
        <f t="shared" si="1"/>
        <v>62.264159999999997</v>
      </c>
    </row>
    <row r="85" spans="1:10" ht="15" customHeight="1">
      <c r="A85" s="97" t="s">
        <v>246</v>
      </c>
      <c r="B85" s="95" t="s">
        <v>3</v>
      </c>
      <c r="C85" s="12"/>
      <c r="D85" s="20" t="s">
        <v>102</v>
      </c>
      <c r="E85" s="14" t="s">
        <v>12</v>
      </c>
      <c r="F85" s="15">
        <v>90</v>
      </c>
      <c r="G85" s="18">
        <v>0.7</v>
      </c>
      <c r="H85" s="9">
        <v>0.2354</v>
      </c>
      <c r="I85" s="17">
        <f t="shared" si="0"/>
        <v>0.86477999999999988</v>
      </c>
      <c r="J85" s="11">
        <f t="shared" si="1"/>
        <v>77.830199999999991</v>
      </c>
    </row>
    <row r="86" spans="1:10" ht="15" customHeight="1">
      <c r="A86" s="97" t="s">
        <v>247</v>
      </c>
      <c r="B86" s="95" t="s">
        <v>3</v>
      </c>
      <c r="C86" s="12"/>
      <c r="D86" s="20" t="s">
        <v>103</v>
      </c>
      <c r="E86" s="14" t="s">
        <v>12</v>
      </c>
      <c r="F86" s="22">
        <v>30</v>
      </c>
      <c r="G86" s="16">
        <v>2</v>
      </c>
      <c r="H86" s="9">
        <v>0.2354</v>
      </c>
      <c r="I86" s="17">
        <f t="shared" si="0"/>
        <v>2.4708000000000001</v>
      </c>
      <c r="J86" s="11">
        <f t="shared" si="1"/>
        <v>74.124000000000009</v>
      </c>
    </row>
    <row r="87" spans="1:10" ht="15" customHeight="1">
      <c r="A87" s="97" t="s">
        <v>248</v>
      </c>
      <c r="B87" s="95" t="s">
        <v>3</v>
      </c>
      <c r="C87" s="12"/>
      <c r="D87" s="20" t="s">
        <v>104</v>
      </c>
      <c r="E87" s="14" t="s">
        <v>12</v>
      </c>
      <c r="F87" s="15">
        <v>20</v>
      </c>
      <c r="G87" s="16">
        <v>2.85</v>
      </c>
      <c r="H87" s="9">
        <v>0.2354</v>
      </c>
      <c r="I87" s="17">
        <f t="shared" si="0"/>
        <v>3.5208900000000001</v>
      </c>
      <c r="J87" s="11">
        <f t="shared" si="1"/>
        <v>70.4178</v>
      </c>
    </row>
    <row r="88" spans="1:10" ht="15" customHeight="1">
      <c r="A88" s="97" t="s">
        <v>249</v>
      </c>
      <c r="B88" s="95" t="s">
        <v>3</v>
      </c>
      <c r="C88" s="12"/>
      <c r="D88" s="20" t="s">
        <v>105</v>
      </c>
      <c r="E88" s="14" t="s">
        <v>12</v>
      </c>
      <c r="F88" s="15">
        <v>12</v>
      </c>
      <c r="G88" s="16">
        <v>4.8</v>
      </c>
      <c r="H88" s="9">
        <v>0.2354</v>
      </c>
      <c r="I88" s="17">
        <f t="shared" si="0"/>
        <v>5.9299200000000001</v>
      </c>
      <c r="J88" s="11">
        <f t="shared" si="1"/>
        <v>71.159040000000005</v>
      </c>
    </row>
    <row r="89" spans="1:10" ht="15" customHeight="1">
      <c r="A89" s="97" t="s">
        <v>250</v>
      </c>
      <c r="B89" s="95" t="s">
        <v>3</v>
      </c>
      <c r="C89" s="12"/>
      <c r="D89" s="20" t="s">
        <v>106</v>
      </c>
      <c r="E89" s="14" t="s">
        <v>12</v>
      </c>
      <c r="F89" s="15">
        <v>12</v>
      </c>
      <c r="G89" s="16">
        <v>6.3</v>
      </c>
      <c r="H89" s="9">
        <v>0.2354</v>
      </c>
      <c r="I89" s="17">
        <f t="shared" si="0"/>
        <v>7.7830199999999996</v>
      </c>
      <c r="J89" s="11">
        <f t="shared" si="1"/>
        <v>93.396239999999992</v>
      </c>
    </row>
    <row r="90" spans="1:10" ht="15" customHeight="1" thickBot="1">
      <c r="A90" s="97" t="s">
        <v>251</v>
      </c>
      <c r="B90" s="95" t="s">
        <v>3</v>
      </c>
      <c r="C90" s="12"/>
      <c r="D90" s="20" t="s">
        <v>107</v>
      </c>
      <c r="E90" s="14" t="s">
        <v>12</v>
      </c>
      <c r="F90" s="15">
        <v>4</v>
      </c>
      <c r="G90" s="18">
        <v>8.6199999999999992</v>
      </c>
      <c r="H90" s="9">
        <v>0.2354</v>
      </c>
      <c r="I90" s="17">
        <f t="shared" si="0"/>
        <v>10.649147999999999</v>
      </c>
      <c r="J90" s="11">
        <f t="shared" si="1"/>
        <v>42.596591999999994</v>
      </c>
    </row>
    <row r="91" spans="1:10" ht="15.75" thickBot="1">
      <c r="A91" s="125" t="s">
        <v>2</v>
      </c>
      <c r="B91" s="126"/>
      <c r="C91" s="126"/>
      <c r="D91" s="126"/>
      <c r="E91" s="126"/>
      <c r="F91" s="126"/>
      <c r="G91" s="126"/>
      <c r="H91" s="126"/>
      <c r="I91" s="127"/>
      <c r="J91" s="112">
        <f>SUM(J5:J90)</f>
        <v>401114.18121000007</v>
      </c>
    </row>
    <row r="92" spans="1:10" ht="15.75" thickBot="1">
      <c r="A92" s="139"/>
      <c r="B92" s="140"/>
      <c r="C92" s="140"/>
      <c r="D92" s="140"/>
      <c r="E92" s="140"/>
      <c r="F92" s="140"/>
      <c r="G92" s="140"/>
      <c r="H92" s="140"/>
      <c r="I92" s="140"/>
      <c r="J92" s="141"/>
    </row>
    <row r="93" spans="1:10" ht="15.75" thickBot="1">
      <c r="A93" s="145" t="s">
        <v>252</v>
      </c>
      <c r="B93" s="146"/>
      <c r="C93" s="146"/>
      <c r="D93" s="146"/>
      <c r="E93" s="146"/>
      <c r="F93" s="146"/>
      <c r="G93" s="146"/>
      <c r="H93" s="146"/>
      <c r="I93" s="146"/>
      <c r="J93" s="147"/>
    </row>
    <row r="94" spans="1:10" ht="39" thickBot="1">
      <c r="A94" s="98"/>
      <c r="B94" s="93" t="s">
        <v>4</v>
      </c>
      <c r="C94" s="3" t="s">
        <v>5</v>
      </c>
      <c r="D94" s="3" t="s">
        <v>0</v>
      </c>
      <c r="E94" s="3" t="s">
        <v>6</v>
      </c>
      <c r="F94" s="3" t="s">
        <v>7</v>
      </c>
      <c r="G94" s="4" t="s">
        <v>8</v>
      </c>
      <c r="H94" s="4" t="s">
        <v>9</v>
      </c>
      <c r="I94" s="4" t="s">
        <v>10</v>
      </c>
      <c r="J94" s="4" t="s">
        <v>11</v>
      </c>
    </row>
    <row r="95" spans="1:10" ht="15" customHeight="1">
      <c r="A95" s="97" t="s">
        <v>253</v>
      </c>
      <c r="B95" s="94" t="s">
        <v>3</v>
      </c>
      <c r="C95" s="5"/>
      <c r="D95" s="26" t="s">
        <v>13</v>
      </c>
      <c r="E95" s="27" t="s">
        <v>12</v>
      </c>
      <c r="F95" s="7">
        <v>10</v>
      </c>
      <c r="G95" s="8">
        <v>51.8</v>
      </c>
      <c r="H95" s="9">
        <v>0.2354</v>
      </c>
      <c r="I95" s="10">
        <f t="shared" ref="I95:I112" si="2">(G95*H95)+G95</f>
        <v>63.993719999999996</v>
      </c>
      <c r="J95" s="11">
        <f t="shared" ref="J95:J112" si="3">F95*I95</f>
        <v>639.93719999999996</v>
      </c>
    </row>
    <row r="96" spans="1:10" ht="15" customHeight="1">
      <c r="A96" s="97" t="s">
        <v>254</v>
      </c>
      <c r="B96" s="95" t="s">
        <v>3</v>
      </c>
      <c r="C96" s="12"/>
      <c r="D96" s="20" t="s">
        <v>14</v>
      </c>
      <c r="E96" s="14" t="s">
        <v>12</v>
      </c>
      <c r="F96" s="15">
        <v>5</v>
      </c>
      <c r="G96" s="16">
        <v>92.5</v>
      </c>
      <c r="H96" s="9">
        <v>0.2354</v>
      </c>
      <c r="I96" s="17">
        <f t="shared" si="2"/>
        <v>114.2745</v>
      </c>
      <c r="J96" s="11">
        <f t="shared" si="3"/>
        <v>571.37250000000006</v>
      </c>
    </row>
    <row r="97" spans="1:10" ht="15" customHeight="1">
      <c r="A97" s="97" t="s">
        <v>255</v>
      </c>
      <c r="B97" s="95" t="s">
        <v>3</v>
      </c>
      <c r="C97" s="12"/>
      <c r="D97" s="20" t="s">
        <v>15</v>
      </c>
      <c r="E97" s="14" t="s">
        <v>12</v>
      </c>
      <c r="F97" s="15">
        <v>13</v>
      </c>
      <c r="G97" s="16">
        <v>42.55</v>
      </c>
      <c r="H97" s="9">
        <v>0.2354</v>
      </c>
      <c r="I97" s="17">
        <f t="shared" si="2"/>
        <v>52.566269999999996</v>
      </c>
      <c r="J97" s="11">
        <f t="shared" si="3"/>
        <v>683.36150999999995</v>
      </c>
    </row>
    <row r="98" spans="1:10" ht="15" customHeight="1">
      <c r="A98" s="97" t="s">
        <v>256</v>
      </c>
      <c r="B98" s="95" t="s">
        <v>3</v>
      </c>
      <c r="C98" s="12"/>
      <c r="D98" s="20" t="s">
        <v>16</v>
      </c>
      <c r="E98" s="14" t="s">
        <v>12</v>
      </c>
      <c r="F98" s="15">
        <v>13</v>
      </c>
      <c r="G98" s="16">
        <v>46.25</v>
      </c>
      <c r="H98" s="9">
        <v>0.2354</v>
      </c>
      <c r="I98" s="17">
        <f t="shared" si="2"/>
        <v>57.137250000000002</v>
      </c>
      <c r="J98" s="11">
        <f t="shared" si="3"/>
        <v>742.78425000000004</v>
      </c>
    </row>
    <row r="99" spans="1:10" ht="15" customHeight="1">
      <c r="A99" s="97" t="s">
        <v>257</v>
      </c>
      <c r="B99" s="95" t="s">
        <v>3</v>
      </c>
      <c r="C99" s="12"/>
      <c r="D99" s="20" t="s">
        <v>17</v>
      </c>
      <c r="E99" s="14" t="s">
        <v>1</v>
      </c>
      <c r="F99" s="15">
        <v>2000</v>
      </c>
      <c r="G99" s="18">
        <v>73.099999999999994</v>
      </c>
      <c r="H99" s="9">
        <v>0.2354</v>
      </c>
      <c r="I99" s="17">
        <f t="shared" si="2"/>
        <v>90.307739999999995</v>
      </c>
      <c r="J99" s="11">
        <f t="shared" si="3"/>
        <v>180615.47999999998</v>
      </c>
    </row>
    <row r="100" spans="1:10" ht="15" customHeight="1">
      <c r="A100" s="97" t="s">
        <v>258</v>
      </c>
      <c r="B100" s="95" t="s">
        <v>3</v>
      </c>
      <c r="C100" s="12"/>
      <c r="D100" s="20" t="s">
        <v>18</v>
      </c>
      <c r="E100" s="14" t="s">
        <v>1</v>
      </c>
      <c r="F100" s="15">
        <v>400</v>
      </c>
      <c r="G100" s="16">
        <v>81.400000000000006</v>
      </c>
      <c r="H100" s="9">
        <v>0.2354</v>
      </c>
      <c r="I100" s="17">
        <f t="shared" si="2"/>
        <v>100.56156000000001</v>
      </c>
      <c r="J100" s="11">
        <f t="shared" si="3"/>
        <v>40224.624000000003</v>
      </c>
    </row>
    <row r="101" spans="1:10" ht="15" customHeight="1">
      <c r="A101" s="97" t="s">
        <v>259</v>
      </c>
      <c r="B101" s="95" t="s">
        <v>3</v>
      </c>
      <c r="C101" s="12"/>
      <c r="D101" s="20" t="s">
        <v>19</v>
      </c>
      <c r="E101" s="14" t="s">
        <v>12</v>
      </c>
      <c r="F101" s="15">
        <v>55</v>
      </c>
      <c r="G101" s="16">
        <v>52.9</v>
      </c>
      <c r="H101" s="9">
        <v>0.2354</v>
      </c>
      <c r="I101" s="17">
        <f t="shared" si="2"/>
        <v>65.35266</v>
      </c>
      <c r="J101" s="11">
        <f t="shared" si="3"/>
        <v>3594.3962999999999</v>
      </c>
    </row>
    <row r="102" spans="1:10" ht="15" customHeight="1">
      <c r="A102" s="97" t="s">
        <v>260</v>
      </c>
      <c r="B102" s="95" t="s">
        <v>3</v>
      </c>
      <c r="C102" s="12"/>
      <c r="D102" s="20" t="s">
        <v>20</v>
      </c>
      <c r="E102" s="14" t="s">
        <v>12</v>
      </c>
      <c r="F102" s="15">
        <v>780</v>
      </c>
      <c r="G102" s="16">
        <v>5</v>
      </c>
      <c r="H102" s="9">
        <v>0.2354</v>
      </c>
      <c r="I102" s="17">
        <f t="shared" si="2"/>
        <v>6.1769999999999996</v>
      </c>
      <c r="J102" s="11">
        <f t="shared" si="3"/>
        <v>4818.0599999999995</v>
      </c>
    </row>
    <row r="103" spans="1:10" ht="15" customHeight="1">
      <c r="A103" s="97" t="s">
        <v>261</v>
      </c>
      <c r="B103" s="95" t="s">
        <v>3</v>
      </c>
      <c r="C103" s="12"/>
      <c r="D103" s="20" t="s">
        <v>21</v>
      </c>
      <c r="E103" s="14" t="s">
        <v>12</v>
      </c>
      <c r="F103" s="15">
        <v>60</v>
      </c>
      <c r="G103" s="18">
        <v>17.399999999999999</v>
      </c>
      <c r="H103" s="9">
        <v>0.2354</v>
      </c>
      <c r="I103" s="17">
        <f t="shared" si="2"/>
        <v>21.495959999999997</v>
      </c>
      <c r="J103" s="11">
        <f t="shared" si="3"/>
        <v>1289.7575999999999</v>
      </c>
    </row>
    <row r="104" spans="1:10" ht="15" customHeight="1">
      <c r="A104" s="97" t="s">
        <v>262</v>
      </c>
      <c r="B104" s="95" t="s">
        <v>3</v>
      </c>
      <c r="C104" s="12"/>
      <c r="D104" s="23" t="s">
        <v>22</v>
      </c>
      <c r="E104" s="14" t="s">
        <v>12</v>
      </c>
      <c r="F104" s="22">
        <v>350</v>
      </c>
      <c r="G104" s="16">
        <v>23.15</v>
      </c>
      <c r="H104" s="9">
        <v>0.2354</v>
      </c>
      <c r="I104" s="17">
        <f t="shared" si="2"/>
        <v>28.599509999999999</v>
      </c>
      <c r="J104" s="11">
        <f t="shared" si="3"/>
        <v>10009.8285</v>
      </c>
    </row>
    <row r="105" spans="1:10" ht="15" customHeight="1">
      <c r="A105" s="97" t="s">
        <v>263</v>
      </c>
      <c r="B105" s="95" t="s">
        <v>3</v>
      </c>
      <c r="C105" s="12"/>
      <c r="D105" s="20" t="s">
        <v>23</v>
      </c>
      <c r="E105" s="14" t="s">
        <v>12</v>
      </c>
      <c r="F105" s="22">
        <v>4070</v>
      </c>
      <c r="G105" s="16">
        <v>0.4</v>
      </c>
      <c r="H105" s="9">
        <v>0.2354</v>
      </c>
      <c r="I105" s="17">
        <f t="shared" si="2"/>
        <v>0.49416000000000004</v>
      </c>
      <c r="J105" s="11">
        <f t="shared" si="3"/>
        <v>2011.2312000000002</v>
      </c>
    </row>
    <row r="106" spans="1:10" ht="15" customHeight="1">
      <c r="A106" s="97" t="s">
        <v>264</v>
      </c>
      <c r="B106" s="95" t="s">
        <v>3</v>
      </c>
      <c r="C106" s="12"/>
      <c r="D106" s="20" t="s">
        <v>24</v>
      </c>
      <c r="E106" s="14" t="s">
        <v>12</v>
      </c>
      <c r="F106" s="15">
        <v>2000</v>
      </c>
      <c r="G106" s="16">
        <v>0.35</v>
      </c>
      <c r="H106" s="9">
        <v>0.2354</v>
      </c>
      <c r="I106" s="17">
        <f t="shared" si="2"/>
        <v>0.43238999999999994</v>
      </c>
      <c r="J106" s="11">
        <f t="shared" si="3"/>
        <v>864.77999999999986</v>
      </c>
    </row>
    <row r="107" spans="1:10" ht="15" customHeight="1">
      <c r="A107" s="97" t="s">
        <v>265</v>
      </c>
      <c r="B107" s="95" t="s">
        <v>3</v>
      </c>
      <c r="C107" s="12"/>
      <c r="D107" s="20" t="s">
        <v>25</v>
      </c>
      <c r="E107" s="14" t="s">
        <v>12</v>
      </c>
      <c r="F107" s="15">
        <v>2000</v>
      </c>
      <c r="G107" s="18">
        <v>0.25</v>
      </c>
      <c r="H107" s="9">
        <v>0.2354</v>
      </c>
      <c r="I107" s="17">
        <f t="shared" si="2"/>
        <v>0.30885000000000001</v>
      </c>
      <c r="J107" s="11">
        <f t="shared" si="3"/>
        <v>617.70000000000005</v>
      </c>
    </row>
    <row r="108" spans="1:10" ht="15" customHeight="1">
      <c r="A108" s="97" t="s">
        <v>266</v>
      </c>
      <c r="B108" s="95" t="s">
        <v>3</v>
      </c>
      <c r="C108" s="12"/>
      <c r="D108" s="20" t="s">
        <v>26</v>
      </c>
      <c r="E108" s="14" t="s">
        <v>12</v>
      </c>
      <c r="F108" s="15">
        <v>215</v>
      </c>
      <c r="G108" s="16">
        <v>9.1999999999999993</v>
      </c>
      <c r="H108" s="9">
        <v>0.2354</v>
      </c>
      <c r="I108" s="17">
        <f t="shared" si="2"/>
        <v>11.365679999999999</v>
      </c>
      <c r="J108" s="11">
        <f t="shared" si="3"/>
        <v>2443.6212</v>
      </c>
    </row>
    <row r="109" spans="1:10" ht="15" customHeight="1">
      <c r="A109" s="97" t="s">
        <v>267</v>
      </c>
      <c r="B109" s="95" t="s">
        <v>3</v>
      </c>
      <c r="C109" s="12"/>
      <c r="D109" s="20" t="s">
        <v>27</v>
      </c>
      <c r="E109" s="14" t="s">
        <v>12</v>
      </c>
      <c r="F109" s="15">
        <v>3603</v>
      </c>
      <c r="G109" s="16">
        <v>1.55</v>
      </c>
      <c r="H109" s="9">
        <v>0.2354</v>
      </c>
      <c r="I109" s="17">
        <f t="shared" si="2"/>
        <v>1.9148700000000001</v>
      </c>
      <c r="J109" s="11">
        <f t="shared" si="3"/>
        <v>6899.2766099999999</v>
      </c>
    </row>
    <row r="110" spans="1:10" ht="15" customHeight="1">
      <c r="A110" s="97" t="s">
        <v>268</v>
      </c>
      <c r="B110" s="95" t="s">
        <v>3</v>
      </c>
      <c r="C110" s="12"/>
      <c r="D110" s="20" t="s">
        <v>28</v>
      </c>
      <c r="E110" s="14" t="s">
        <v>12</v>
      </c>
      <c r="F110" s="15">
        <v>3603</v>
      </c>
      <c r="G110" s="16">
        <v>0.2</v>
      </c>
      <c r="H110" s="9">
        <v>0.2354</v>
      </c>
      <c r="I110" s="17">
        <f t="shared" si="2"/>
        <v>0.24708000000000002</v>
      </c>
      <c r="J110" s="11">
        <f t="shared" si="3"/>
        <v>890.22924000000012</v>
      </c>
    </row>
    <row r="111" spans="1:10" ht="15" customHeight="1">
      <c r="A111" s="97" t="s">
        <v>269</v>
      </c>
      <c r="B111" s="95" t="s">
        <v>3</v>
      </c>
      <c r="C111" s="12"/>
      <c r="D111" s="20" t="s">
        <v>117</v>
      </c>
      <c r="E111" s="14" t="s">
        <v>12</v>
      </c>
      <c r="F111" s="22">
        <v>450</v>
      </c>
      <c r="G111" s="16">
        <v>3.2</v>
      </c>
      <c r="H111" s="9">
        <v>0.2354</v>
      </c>
      <c r="I111" s="17">
        <f t="shared" si="2"/>
        <v>3.9532800000000003</v>
      </c>
      <c r="J111" s="11">
        <f t="shared" si="3"/>
        <v>1778.9760000000001</v>
      </c>
    </row>
    <row r="112" spans="1:10" ht="15" customHeight="1" thickBot="1">
      <c r="A112" s="97" t="s">
        <v>270</v>
      </c>
      <c r="B112" s="96" t="s">
        <v>3</v>
      </c>
      <c r="C112" s="19"/>
      <c r="D112" s="20" t="s">
        <v>109</v>
      </c>
      <c r="E112" s="14" t="s">
        <v>12</v>
      </c>
      <c r="F112" s="15">
        <v>450</v>
      </c>
      <c r="G112" s="24">
        <v>4.5</v>
      </c>
      <c r="H112" s="9">
        <v>0.2354</v>
      </c>
      <c r="I112" s="17">
        <f t="shared" si="2"/>
        <v>5.5593000000000004</v>
      </c>
      <c r="J112" s="11">
        <f t="shared" si="3"/>
        <v>2501.6849999999999</v>
      </c>
    </row>
    <row r="113" spans="1:10" ht="15.75" thickBot="1">
      <c r="A113" s="125" t="s">
        <v>2</v>
      </c>
      <c r="B113" s="126"/>
      <c r="C113" s="126"/>
      <c r="D113" s="126"/>
      <c r="E113" s="126"/>
      <c r="F113" s="126"/>
      <c r="G113" s="126"/>
      <c r="H113" s="126"/>
      <c r="I113" s="127"/>
      <c r="J113" s="112">
        <f>SUM(J95:J112)</f>
        <v>261197.10110999999</v>
      </c>
    </row>
    <row r="114" spans="1:10" ht="15.75" thickBot="1">
      <c r="A114" s="139"/>
      <c r="B114" s="140"/>
      <c r="C114" s="140"/>
      <c r="D114" s="140"/>
      <c r="E114" s="140"/>
      <c r="F114" s="140"/>
      <c r="G114" s="140"/>
      <c r="H114" s="140"/>
      <c r="I114" s="140"/>
      <c r="J114" s="141"/>
    </row>
    <row r="115" spans="1:10" ht="15.75" thickBot="1">
      <c r="A115" s="119" t="s">
        <v>271</v>
      </c>
      <c r="B115" s="120"/>
      <c r="C115" s="120"/>
      <c r="D115" s="120"/>
      <c r="E115" s="120"/>
      <c r="F115" s="120"/>
      <c r="G115" s="120"/>
      <c r="H115" s="120"/>
      <c r="I115" s="120"/>
      <c r="J115" s="121"/>
    </row>
    <row r="116" spans="1:10" ht="39" thickBot="1">
      <c r="A116" s="98"/>
      <c r="B116" s="93" t="s">
        <v>4</v>
      </c>
      <c r="C116" s="3" t="s">
        <v>5</v>
      </c>
      <c r="D116" s="3" t="s">
        <v>0</v>
      </c>
      <c r="E116" s="3" t="s">
        <v>6</v>
      </c>
      <c r="F116" s="3" t="s">
        <v>7</v>
      </c>
      <c r="G116" s="4" t="s">
        <v>8</v>
      </c>
      <c r="H116" s="4" t="s">
        <v>9</v>
      </c>
      <c r="I116" s="4" t="s">
        <v>10</v>
      </c>
      <c r="J116" s="4" t="s">
        <v>11</v>
      </c>
    </row>
    <row r="117" spans="1:10">
      <c r="A117" s="97" t="s">
        <v>272</v>
      </c>
      <c r="B117" s="94" t="s">
        <v>30</v>
      </c>
      <c r="C117" s="5">
        <v>40918</v>
      </c>
      <c r="D117" s="26" t="s">
        <v>121</v>
      </c>
      <c r="E117" s="27" t="s">
        <v>118</v>
      </c>
      <c r="F117" s="7">
        <v>3</v>
      </c>
      <c r="G117" s="8">
        <v>9015.2199999999993</v>
      </c>
      <c r="H117" s="9">
        <v>0.2354</v>
      </c>
      <c r="I117" s="10">
        <f t="shared" ref="I117:I119" si="4">(G117*H117)+G117</f>
        <v>11137.402787999999</v>
      </c>
      <c r="J117" s="11">
        <f t="shared" ref="J117:J119" si="5">F117*I117</f>
        <v>33412.208363999998</v>
      </c>
    </row>
    <row r="118" spans="1:10">
      <c r="A118" s="97" t="s">
        <v>273</v>
      </c>
      <c r="B118" s="95" t="s">
        <v>30</v>
      </c>
      <c r="C118" s="12">
        <v>40924</v>
      </c>
      <c r="D118" s="20" t="s">
        <v>119</v>
      </c>
      <c r="E118" s="14" t="s">
        <v>118</v>
      </c>
      <c r="F118" s="15">
        <v>3</v>
      </c>
      <c r="G118" s="16">
        <v>7635.02</v>
      </c>
      <c r="H118" s="9">
        <v>0.2354</v>
      </c>
      <c r="I118" s="17">
        <f t="shared" si="4"/>
        <v>9432.3037080000013</v>
      </c>
      <c r="J118" s="11">
        <f t="shared" si="5"/>
        <v>28296.911124000006</v>
      </c>
    </row>
    <row r="119" spans="1:10" ht="15.75" thickBot="1">
      <c r="A119" s="111" t="s">
        <v>274</v>
      </c>
      <c r="B119" s="113" t="s">
        <v>30</v>
      </c>
      <c r="C119" s="114">
        <v>40983</v>
      </c>
      <c r="D119" s="23" t="s">
        <v>120</v>
      </c>
      <c r="E119" s="115" t="s">
        <v>118</v>
      </c>
      <c r="F119" s="22">
        <v>4</v>
      </c>
      <c r="G119" s="116">
        <v>6097</v>
      </c>
      <c r="H119" s="117">
        <v>0.2354</v>
      </c>
      <c r="I119" s="118">
        <f t="shared" si="4"/>
        <v>7532.2338</v>
      </c>
      <c r="J119" s="11">
        <f t="shared" si="5"/>
        <v>30128.9352</v>
      </c>
    </row>
    <row r="120" spans="1:10" ht="15.75" thickBot="1">
      <c r="A120" s="122" t="s">
        <v>2</v>
      </c>
      <c r="B120" s="123"/>
      <c r="C120" s="123"/>
      <c r="D120" s="123"/>
      <c r="E120" s="123"/>
      <c r="F120" s="123"/>
      <c r="G120" s="123"/>
      <c r="H120" s="123"/>
      <c r="I120" s="124"/>
      <c r="J120" s="25">
        <f>SUM(J117:J119)</f>
        <v>91838.054688000004</v>
      </c>
    </row>
    <row r="122" spans="1:10" ht="33.75" customHeight="1">
      <c r="B122" s="136"/>
      <c r="C122" s="136"/>
      <c r="D122" s="92" t="s">
        <v>164</v>
      </c>
      <c r="F122" s="136" t="s">
        <v>163</v>
      </c>
      <c r="G122" s="136"/>
      <c r="H122" s="136"/>
      <c r="I122" s="136"/>
    </row>
    <row r="123" spans="1:10" ht="15.75" thickBot="1">
      <c r="D123" s="92" t="s">
        <v>165</v>
      </c>
    </row>
    <row r="124" spans="1:10" ht="15.75" thickBot="1">
      <c r="H124" s="153" t="s">
        <v>122</v>
      </c>
      <c r="I124" s="153"/>
      <c r="J124" s="28">
        <f>J91+J113+J120</f>
        <v>754149.337008</v>
      </c>
    </row>
    <row r="125" spans="1:10" ht="15.75" thickBot="1">
      <c r="H125" s="30"/>
      <c r="I125" s="30"/>
      <c r="J125" s="31"/>
    </row>
    <row r="126" spans="1:10" ht="15.75" thickBot="1">
      <c r="D126" s="132" t="s">
        <v>137</v>
      </c>
      <c r="E126" s="133"/>
      <c r="F126" s="133"/>
      <c r="G126" s="134"/>
      <c r="H126" s="30"/>
      <c r="I126" s="30"/>
      <c r="J126" s="31"/>
    </row>
    <row r="127" spans="1:10" ht="15.75" thickBot="1">
      <c r="D127" s="132" t="s">
        <v>142</v>
      </c>
      <c r="E127" s="135"/>
      <c r="F127" s="32" t="s">
        <v>138</v>
      </c>
      <c r="G127" s="32" t="s">
        <v>139</v>
      </c>
      <c r="H127" s="30"/>
      <c r="I127" s="30"/>
      <c r="J127" s="31"/>
    </row>
    <row r="128" spans="1:10">
      <c r="D128" s="130" t="s">
        <v>140</v>
      </c>
      <c r="E128" s="131"/>
      <c r="F128" s="33" t="s">
        <v>123</v>
      </c>
      <c r="G128" s="35">
        <v>4</v>
      </c>
      <c r="H128" s="30"/>
      <c r="I128" s="30"/>
      <c r="J128" s="31"/>
    </row>
    <row r="129" spans="4:13">
      <c r="D129" s="128" t="s">
        <v>124</v>
      </c>
      <c r="E129" s="129"/>
      <c r="F129" s="34" t="s">
        <v>125</v>
      </c>
      <c r="G129" s="36">
        <v>0.8</v>
      </c>
      <c r="H129" s="30"/>
      <c r="I129" s="30"/>
      <c r="J129" s="31"/>
    </row>
    <row r="130" spans="4:13">
      <c r="D130" s="128" t="s">
        <v>126</v>
      </c>
      <c r="E130" s="129"/>
      <c r="F130" s="34" t="s">
        <v>127</v>
      </c>
      <c r="G130" s="36">
        <v>1.27</v>
      </c>
      <c r="H130" s="30"/>
      <c r="I130" s="30"/>
      <c r="J130" s="31"/>
    </row>
    <row r="131" spans="4:13">
      <c r="D131" s="128" t="s">
        <v>128</v>
      </c>
      <c r="E131" s="129"/>
      <c r="F131" s="34" t="s">
        <v>129</v>
      </c>
      <c r="G131" s="36">
        <v>1.23</v>
      </c>
      <c r="H131" s="30"/>
      <c r="I131" s="30"/>
      <c r="J131" s="31"/>
    </row>
    <row r="132" spans="4:13">
      <c r="D132" s="128" t="s">
        <v>130</v>
      </c>
      <c r="E132" s="129"/>
      <c r="F132" s="34" t="s">
        <v>131</v>
      </c>
      <c r="G132" s="36">
        <v>7.4</v>
      </c>
      <c r="H132" s="30"/>
      <c r="I132" s="30"/>
      <c r="J132" s="31"/>
    </row>
    <row r="133" spans="4:13">
      <c r="D133" s="128" t="s">
        <v>141</v>
      </c>
      <c r="E133" s="129"/>
      <c r="F133" s="34" t="s">
        <v>132</v>
      </c>
      <c r="G133" s="36">
        <v>3.65</v>
      </c>
      <c r="H133" s="30"/>
      <c r="I133" s="30"/>
      <c r="J133" s="31"/>
    </row>
    <row r="134" spans="4:13">
      <c r="D134" s="128" t="s">
        <v>146</v>
      </c>
      <c r="E134" s="129"/>
      <c r="F134" s="34" t="s">
        <v>133</v>
      </c>
      <c r="G134" s="36">
        <v>3</v>
      </c>
      <c r="H134" s="30"/>
      <c r="I134" s="30"/>
      <c r="J134" s="31"/>
    </row>
    <row r="135" spans="4:13" ht="15.75" thickBot="1">
      <c r="D135" s="148" t="s">
        <v>143</v>
      </c>
      <c r="E135" s="149"/>
      <c r="F135" s="37" t="s">
        <v>134</v>
      </c>
      <c r="G135" s="38">
        <v>0</v>
      </c>
      <c r="H135" s="30"/>
      <c r="I135" s="30"/>
      <c r="J135" s="31"/>
    </row>
    <row r="136" spans="4:13" ht="15.75" thickBot="1">
      <c r="D136" s="150" t="s">
        <v>144</v>
      </c>
      <c r="E136" s="150"/>
      <c r="F136" s="39" t="s">
        <v>135</v>
      </c>
      <c r="G136" s="40">
        <v>23.54</v>
      </c>
      <c r="H136" s="30"/>
      <c r="I136" s="30"/>
      <c r="J136" s="31"/>
    </row>
    <row r="137" spans="4:13" ht="15.75" thickBot="1">
      <c r="H137" s="30"/>
      <c r="I137" s="30"/>
      <c r="J137" s="31"/>
    </row>
    <row r="138" spans="4:13" ht="15.75" thickBot="1">
      <c r="D138" s="32" t="s">
        <v>136</v>
      </c>
      <c r="H138" s="30"/>
      <c r="I138" s="30"/>
      <c r="J138" s="31"/>
    </row>
    <row r="139" spans="4:13">
      <c r="D139" s="151" t="s">
        <v>145</v>
      </c>
    </row>
    <row r="140" spans="4:13" ht="15.75" thickBot="1">
      <c r="D140" s="152"/>
      <c r="E140" s="29"/>
      <c r="F140" s="29"/>
      <c r="G140" s="29"/>
      <c r="H140" s="29"/>
      <c r="I140" s="29"/>
      <c r="J140" s="29"/>
      <c r="K140" s="29"/>
      <c r="L140" s="29"/>
      <c r="M140" s="29"/>
    </row>
  </sheetData>
  <mergeCells count="24">
    <mergeCell ref="D135:E135"/>
    <mergeCell ref="D134:E134"/>
    <mergeCell ref="D136:E136"/>
    <mergeCell ref="D139:D140"/>
    <mergeCell ref="H124:I124"/>
    <mergeCell ref="B2:J2"/>
    <mergeCell ref="A92:J92"/>
    <mergeCell ref="A4:J4"/>
    <mergeCell ref="A93:J93"/>
    <mergeCell ref="A114:J114"/>
    <mergeCell ref="A115:J115"/>
    <mergeCell ref="A120:I120"/>
    <mergeCell ref="A113:I113"/>
    <mergeCell ref="A91:I91"/>
    <mergeCell ref="D133:E133"/>
    <mergeCell ref="D132:E132"/>
    <mergeCell ref="D131:E131"/>
    <mergeCell ref="D130:E130"/>
    <mergeCell ref="D129:E129"/>
    <mergeCell ref="D128:E128"/>
    <mergeCell ref="D126:G126"/>
    <mergeCell ref="D127:E127"/>
    <mergeCell ref="B122:C122"/>
    <mergeCell ref="F122:I122"/>
  </mergeCells>
  <pageMargins left="0.25" right="0.25" top="0.75" bottom="0.75" header="0.3" footer="0.3"/>
  <pageSetup paperSize="9" scale="8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workbookViewId="0">
      <selection activeCell="L27" sqref="L27"/>
    </sheetView>
  </sheetViews>
  <sheetFormatPr defaultRowHeight="15"/>
  <cols>
    <col min="2" max="2" width="19.42578125" customWidth="1"/>
  </cols>
  <sheetData>
    <row r="1" spans="1:10" ht="18">
      <c r="A1" s="184" t="s">
        <v>147</v>
      </c>
      <c r="B1" s="185"/>
      <c r="C1" s="185"/>
      <c r="D1" s="185"/>
      <c r="E1" s="185"/>
      <c r="F1" s="185"/>
      <c r="G1" s="185"/>
      <c r="H1" s="185"/>
      <c r="I1" s="185"/>
      <c r="J1" s="186"/>
    </row>
    <row r="2" spans="1:10" ht="15.75">
      <c r="A2" s="187" t="s">
        <v>148</v>
      </c>
      <c r="B2" s="188"/>
      <c r="C2" s="188"/>
      <c r="D2" s="188"/>
      <c r="E2" s="188"/>
      <c r="F2" s="188"/>
      <c r="G2" s="188"/>
      <c r="H2" s="188"/>
      <c r="I2" s="188"/>
      <c r="J2" s="189"/>
    </row>
    <row r="3" spans="1:10">
      <c r="A3" s="190" t="s">
        <v>149</v>
      </c>
      <c r="B3" s="191"/>
      <c r="C3" s="191"/>
      <c r="D3" s="191"/>
      <c r="E3" s="191"/>
      <c r="F3" s="191"/>
      <c r="G3" s="191"/>
      <c r="H3" s="191"/>
      <c r="I3" s="191"/>
      <c r="J3" s="192"/>
    </row>
    <row r="4" spans="1:10" ht="15.75">
      <c r="A4" s="193" t="s">
        <v>150</v>
      </c>
      <c r="B4" s="194"/>
      <c r="C4" s="194"/>
      <c r="D4" s="194"/>
      <c r="E4" s="194"/>
      <c r="F4" s="194"/>
      <c r="G4" s="194"/>
      <c r="H4" s="194"/>
      <c r="I4" s="194"/>
      <c r="J4" s="195"/>
    </row>
    <row r="5" spans="1:10" ht="15.75">
      <c r="A5" s="193"/>
      <c r="B5" s="194"/>
      <c r="C5" s="194"/>
      <c r="D5" s="194"/>
      <c r="E5" s="194"/>
      <c r="F5" s="194"/>
      <c r="G5" s="194"/>
      <c r="H5" s="194"/>
      <c r="I5" s="194"/>
      <c r="J5" s="195"/>
    </row>
    <row r="6" spans="1:10" ht="18">
      <c r="A6" s="196" t="s">
        <v>151</v>
      </c>
      <c r="B6" s="197"/>
      <c r="C6" s="197"/>
      <c r="D6" s="197"/>
      <c r="E6" s="197"/>
      <c r="F6" s="197"/>
      <c r="G6" s="197"/>
      <c r="H6" s="197"/>
      <c r="I6" s="197"/>
      <c r="J6" s="198"/>
    </row>
    <row r="7" spans="1:10">
      <c r="A7" s="165"/>
      <c r="B7" s="166"/>
      <c r="C7" s="166"/>
      <c r="D7" s="166"/>
      <c r="E7" s="166"/>
      <c r="F7" s="166"/>
      <c r="G7" s="166"/>
      <c r="H7" s="166"/>
      <c r="I7" s="166"/>
      <c r="J7" s="167"/>
    </row>
    <row r="8" spans="1:10" ht="15.75" thickBot="1">
      <c r="A8" s="165"/>
      <c r="B8" s="166"/>
      <c r="C8" s="166"/>
      <c r="D8" s="166"/>
      <c r="E8" s="166"/>
      <c r="F8" s="166"/>
      <c r="G8" s="166"/>
      <c r="H8" s="166"/>
      <c r="I8" s="166"/>
      <c r="J8" s="167"/>
    </row>
    <row r="9" spans="1:10" ht="16.5" thickBot="1">
      <c r="A9" s="168" t="s">
        <v>152</v>
      </c>
      <c r="B9" s="169"/>
      <c r="C9" s="169"/>
      <c r="D9" s="170"/>
      <c r="E9" s="171" t="s">
        <v>153</v>
      </c>
      <c r="F9" s="172"/>
      <c r="G9" s="172"/>
      <c r="H9" s="172"/>
      <c r="I9" s="172"/>
      <c r="J9" s="173"/>
    </row>
    <row r="10" spans="1:10" ht="16.5" thickBot="1">
      <c r="A10" s="174"/>
      <c r="B10" s="175"/>
      <c r="C10" s="176" t="str">
        <f>[2]Orçamento!$C$3</f>
        <v>PAVIMENTAÇÃO E DRENAGEM PLUVIAL NA RUA DORALINO AGUIAR NUNES, BAIRRO BELA VISTA</v>
      </c>
      <c r="D10" s="177"/>
      <c r="E10" s="177"/>
      <c r="F10" s="177"/>
      <c r="G10" s="177"/>
      <c r="H10" s="177"/>
      <c r="I10" s="177"/>
      <c r="J10" s="178"/>
    </row>
    <row r="11" spans="1:10" ht="16.5" thickBot="1">
      <c r="A11" s="168" t="s">
        <v>154</v>
      </c>
      <c r="B11" s="169"/>
      <c r="C11" s="179"/>
      <c r="D11" s="180"/>
      <c r="E11" s="181">
        <v>44844</v>
      </c>
      <c r="F11" s="182"/>
      <c r="G11" s="182"/>
      <c r="H11" s="182"/>
      <c r="I11" s="182"/>
      <c r="J11" s="183"/>
    </row>
    <row r="12" spans="1:10" ht="16.5" thickBot="1">
      <c r="A12" s="41"/>
      <c r="B12" s="42"/>
      <c r="C12" s="42"/>
      <c r="D12" s="42"/>
      <c r="E12" s="156" t="s">
        <v>155</v>
      </c>
      <c r="F12" s="157"/>
      <c r="G12" s="157"/>
      <c r="H12" s="157"/>
      <c r="I12" s="157"/>
      <c r="J12" s="158"/>
    </row>
    <row r="13" spans="1:10" ht="16.5" thickBot="1">
      <c r="A13" s="43" t="s">
        <v>156</v>
      </c>
      <c r="B13" s="44" t="s">
        <v>157</v>
      </c>
      <c r="C13" s="45" t="s">
        <v>158</v>
      </c>
      <c r="D13" s="46" t="s">
        <v>159</v>
      </c>
      <c r="E13" s="159">
        <v>1</v>
      </c>
      <c r="F13" s="160"/>
      <c r="G13" s="159">
        <v>2</v>
      </c>
      <c r="H13" s="160"/>
      <c r="I13" s="159">
        <v>3</v>
      </c>
      <c r="J13" s="160"/>
    </row>
    <row r="14" spans="1:10" ht="15.75" thickBot="1">
      <c r="A14" s="41"/>
      <c r="B14" s="47"/>
      <c r="C14" s="48" t="s">
        <v>160</v>
      </c>
      <c r="D14" s="49" t="s">
        <v>156</v>
      </c>
      <c r="E14" s="46" t="s">
        <v>160</v>
      </c>
      <c r="F14" s="50" t="s">
        <v>161</v>
      </c>
      <c r="G14" s="51" t="s">
        <v>160</v>
      </c>
      <c r="H14" s="52" t="s">
        <v>161</v>
      </c>
      <c r="I14" s="51" t="s">
        <v>160</v>
      </c>
      <c r="J14" s="52" t="s">
        <v>161</v>
      </c>
    </row>
    <row r="15" spans="1:10" ht="15.75" thickBot="1">
      <c r="A15" s="161"/>
      <c r="B15" s="162"/>
      <c r="C15" s="162"/>
      <c r="D15" s="162"/>
      <c r="E15" s="162"/>
      <c r="F15" s="162"/>
      <c r="G15" s="162"/>
      <c r="H15" s="162"/>
      <c r="I15" s="162"/>
      <c r="J15" s="163"/>
    </row>
    <row r="16" spans="1:10">
      <c r="A16" s="53"/>
      <c r="B16" s="54" t="str">
        <f>Orçamento!$A$4</f>
        <v>1.0 MATERIAIS</v>
      </c>
      <c r="C16" s="55">
        <f>D16/$D$21*100</f>
        <v>53.187632943015508</v>
      </c>
      <c r="D16" s="56">
        <f>Orçamento!$J$91</f>
        <v>401114.18121000007</v>
      </c>
      <c r="E16" s="57">
        <v>0.3</v>
      </c>
      <c r="F16" s="58">
        <f>D16*E16</f>
        <v>120334.25436300001</v>
      </c>
      <c r="G16" s="57">
        <v>0.3</v>
      </c>
      <c r="H16" s="58">
        <f>G16*D16</f>
        <v>120334.25436300001</v>
      </c>
      <c r="I16" s="57">
        <v>0.4</v>
      </c>
      <c r="J16" s="59">
        <f>I16*D16</f>
        <v>160445.67248400004</v>
      </c>
    </row>
    <row r="17" spans="1:10" ht="22.5">
      <c r="A17" s="60"/>
      <c r="B17" s="61" t="str">
        <f>Orçamento!$A$93</f>
        <v>2.0 ELETROCALHAS E ACESSÓRIOS</v>
      </c>
      <c r="C17" s="62">
        <f>D17/$D$21*100</f>
        <v>34.634665614938967</v>
      </c>
      <c r="D17" s="56">
        <f>Orçamento!$J$113</f>
        <v>261197.10110999999</v>
      </c>
      <c r="E17" s="57">
        <v>0.5</v>
      </c>
      <c r="F17" s="58">
        <f>D17*E17</f>
        <v>130598.55055499999</v>
      </c>
      <c r="G17" s="57">
        <v>0.25</v>
      </c>
      <c r="H17" s="58">
        <f>G17*D17</f>
        <v>65299.275277499997</v>
      </c>
      <c r="I17" s="57">
        <v>0.25</v>
      </c>
      <c r="J17" s="59">
        <f>I17*D17</f>
        <v>65299.275277499997</v>
      </c>
    </row>
    <row r="18" spans="1:10">
      <c r="A18" s="60"/>
      <c r="B18" s="61" t="str">
        <f>Orçamento!$A$115</f>
        <v>3.0 MÃO DE OBRA</v>
      </c>
      <c r="C18" s="62">
        <f>D18/$D$21*100</f>
        <v>12.177701442045528</v>
      </c>
      <c r="D18" s="56">
        <f>Orçamento!$J$120</f>
        <v>91838.054688000004</v>
      </c>
      <c r="E18" s="57">
        <v>0.4</v>
      </c>
      <c r="F18" s="58">
        <f>D18*E18</f>
        <v>36735.221875200004</v>
      </c>
      <c r="G18" s="57">
        <v>0.3</v>
      </c>
      <c r="H18" s="58">
        <f>G18*D18</f>
        <v>27551.4164064</v>
      </c>
      <c r="I18" s="57">
        <v>0.3</v>
      </c>
      <c r="J18" s="59">
        <f>I18*D18</f>
        <v>27551.4164064</v>
      </c>
    </row>
    <row r="19" spans="1:10">
      <c r="A19" s="63"/>
      <c r="B19" s="64"/>
      <c r="C19" s="65"/>
      <c r="D19" s="66"/>
      <c r="E19" s="67"/>
      <c r="F19" s="68"/>
      <c r="G19" s="67"/>
      <c r="H19" s="68"/>
      <c r="I19" s="67"/>
      <c r="J19" s="69"/>
    </row>
    <row r="20" spans="1:10">
      <c r="A20" s="70"/>
      <c r="B20" s="64"/>
      <c r="C20" s="71"/>
      <c r="D20" s="72"/>
      <c r="E20" s="67"/>
      <c r="F20" s="68"/>
      <c r="G20" s="67"/>
      <c r="H20" s="68"/>
      <c r="I20" s="67"/>
      <c r="J20" s="69"/>
    </row>
    <row r="21" spans="1:10">
      <c r="A21" s="73"/>
      <c r="B21" s="64"/>
      <c r="C21" s="65">
        <v>100</v>
      </c>
      <c r="D21" s="74">
        <f>SUM(D16:D20)</f>
        <v>754149.337008</v>
      </c>
      <c r="E21" s="75">
        <f>F21/D22*100</f>
        <v>38.144703267192348</v>
      </c>
      <c r="F21" s="68">
        <f>SUM(F16:F20)</f>
        <v>287668.0267932</v>
      </c>
      <c r="G21" s="75">
        <f>H21/D22*100</f>
        <v>28.268266719253056</v>
      </c>
      <c r="H21" s="68">
        <f>SUM(H16:H20)</f>
        <v>213184.94604690003</v>
      </c>
      <c r="I21" s="75">
        <f>J21/D22*100</f>
        <v>33.587030013554603</v>
      </c>
      <c r="J21" s="69">
        <f>SUM(J16:J20)</f>
        <v>253296.36416790003</v>
      </c>
    </row>
    <row r="22" spans="1:10" ht="15.75" thickBot="1">
      <c r="A22" s="76"/>
      <c r="B22" s="77"/>
      <c r="C22" s="78">
        <f>C21</f>
        <v>100</v>
      </c>
      <c r="D22" s="79">
        <f>D21</f>
        <v>754149.337008</v>
      </c>
      <c r="E22" s="80">
        <f>E21</f>
        <v>38.144703267192348</v>
      </c>
      <c r="F22" s="81">
        <f>F21</f>
        <v>287668.0267932</v>
      </c>
      <c r="G22" s="80">
        <f>G21+E22</f>
        <v>66.412969986445404</v>
      </c>
      <c r="H22" s="81">
        <f>F22+H21</f>
        <v>500852.97284010006</v>
      </c>
      <c r="I22" s="80">
        <f>I21+G22</f>
        <v>100</v>
      </c>
      <c r="J22" s="82">
        <f>SUM(D16:D18)</f>
        <v>754149.337008</v>
      </c>
    </row>
    <row r="23" spans="1:10">
      <c r="A23" s="42"/>
      <c r="B23" s="42"/>
      <c r="C23" s="83"/>
      <c r="D23" s="84"/>
      <c r="E23" s="85"/>
      <c r="F23" s="86"/>
      <c r="G23" s="85"/>
      <c r="H23" s="86"/>
    </row>
    <row r="24" spans="1:10">
      <c r="A24" s="42"/>
      <c r="B24" s="42"/>
      <c r="C24" s="83"/>
      <c r="D24" s="84"/>
      <c r="E24" s="85"/>
      <c r="F24" s="86"/>
      <c r="G24" s="85"/>
      <c r="H24" s="86"/>
    </row>
    <row r="25" spans="1:10">
      <c r="A25" s="87"/>
      <c r="B25" s="87"/>
      <c r="C25" s="87"/>
      <c r="D25" s="87"/>
      <c r="E25" s="88"/>
      <c r="F25" s="89"/>
      <c r="G25" s="90"/>
      <c r="H25" s="91"/>
    </row>
    <row r="26" spans="1:10">
      <c r="A26" s="87"/>
      <c r="B26" s="87" t="str">
        <f>Orçamento!$F$122</f>
        <v>São Joaquim, 25 de outubro de 2022.</v>
      </c>
      <c r="C26" s="87"/>
      <c r="D26" s="87"/>
      <c r="E26" s="164" t="s">
        <v>162</v>
      </c>
      <c r="F26" s="164"/>
      <c r="G26" s="164"/>
      <c r="H26" s="164"/>
    </row>
    <row r="27" spans="1:10">
      <c r="A27" s="87"/>
      <c r="B27" s="87"/>
      <c r="C27" s="87"/>
      <c r="D27" s="87"/>
      <c r="E27" s="154" t="str">
        <f>Orçamento!$D$122</f>
        <v>Luciano Broering Alves</v>
      </c>
      <c r="F27" s="154"/>
      <c r="G27" s="154"/>
      <c r="H27" s="154"/>
    </row>
    <row r="28" spans="1:10">
      <c r="A28" s="87"/>
      <c r="B28" s="87"/>
      <c r="C28" s="87"/>
      <c r="D28" s="87"/>
      <c r="E28" s="155" t="str">
        <f>Orçamento!$D$123</f>
        <v>Eng Civil CREA 124887-3</v>
      </c>
      <c r="F28" s="155"/>
      <c r="G28" s="155"/>
      <c r="H28" s="155"/>
    </row>
  </sheetData>
  <mergeCells count="21">
    <mergeCell ref="A11:D11"/>
    <mergeCell ref="E11:J11"/>
    <mergeCell ref="A1:J1"/>
    <mergeCell ref="A2:J2"/>
    <mergeCell ref="A3:J3"/>
    <mergeCell ref="A4:J4"/>
    <mergeCell ref="A5:J5"/>
    <mergeCell ref="A6:J6"/>
    <mergeCell ref="A7:J8"/>
    <mergeCell ref="A9:D9"/>
    <mergeCell ref="E9:J9"/>
    <mergeCell ref="A10:B10"/>
    <mergeCell ref="C10:J10"/>
    <mergeCell ref="E27:H27"/>
    <mergeCell ref="E28:H28"/>
    <mergeCell ref="E12:J12"/>
    <mergeCell ref="E13:F13"/>
    <mergeCell ref="G13:H13"/>
    <mergeCell ref="I13:J13"/>
    <mergeCell ref="A15:J15"/>
    <mergeCell ref="E26:H26"/>
  </mergeCells>
  <pageMargins left="0.51181102362204722" right="0.51181102362204722" top="0.78740157480314965" bottom="0.78740157480314965" header="0.31496062992125984" footer="0.31496062992125984"/>
  <pageSetup paperSize="9" scale="85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Orçamento</vt:lpstr>
      <vt:lpstr>Cronograma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CLIENTE</dc:creator>
  <cp:lastModifiedBy>Luciano Broering Alves</cp:lastModifiedBy>
  <cp:lastPrinted>2022-10-25T20:48:04Z</cp:lastPrinted>
  <dcterms:created xsi:type="dcterms:W3CDTF">2019-10-24T11:09:26Z</dcterms:created>
  <dcterms:modified xsi:type="dcterms:W3CDTF">2022-10-25T20:48:06Z</dcterms:modified>
</cp:coreProperties>
</file>