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622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C63" i="1" l="1"/>
  <c r="C30" i="1"/>
  <c r="D30" i="1"/>
  <c r="E30" i="1"/>
  <c r="F30" i="1"/>
  <c r="F10" i="1" s="1"/>
  <c r="G30" i="1"/>
  <c r="D10" i="1" s="1"/>
  <c r="B30" i="1"/>
  <c r="B40" i="1"/>
  <c r="E40" i="1"/>
  <c r="F11" i="1" s="1"/>
  <c r="F40" i="1"/>
  <c r="E11" i="1" s="1"/>
  <c r="E15" i="1" s="1"/>
  <c r="G40" i="1"/>
  <c r="D11" i="1" s="1"/>
  <c r="C40" i="1"/>
  <c r="D40" i="1"/>
  <c r="C49" i="1"/>
  <c r="D49" i="1"/>
  <c r="F12" i="1" s="1"/>
  <c r="E49" i="1"/>
  <c r="D12" i="1" s="1"/>
  <c r="F49" i="1"/>
  <c r="G49" i="1"/>
  <c r="B49" i="1"/>
  <c r="D63" i="1"/>
  <c r="F13" i="1" s="1"/>
  <c r="E63" i="1"/>
  <c r="E13" i="1" s="1"/>
  <c r="F63" i="1"/>
  <c r="D13" i="1" s="1"/>
  <c r="G63" i="1"/>
  <c r="H63" i="1"/>
  <c r="B63" i="1"/>
  <c r="C81" i="1"/>
  <c r="D81" i="1"/>
  <c r="F14" i="1" s="1"/>
  <c r="E81" i="1"/>
  <c r="E14" i="1" s="1"/>
  <c r="F81" i="1"/>
  <c r="D14" i="1" s="1"/>
  <c r="G81" i="1"/>
  <c r="H81" i="1"/>
  <c r="I81" i="1"/>
  <c r="J81" i="1"/>
  <c r="B81" i="1"/>
  <c r="A80" i="1"/>
  <c r="A82" i="1" s="1"/>
  <c r="B14" i="1" s="1"/>
  <c r="A62" i="1"/>
  <c r="A64" i="1" s="1"/>
  <c r="B13" i="1" s="1"/>
  <c r="A48" i="1"/>
  <c r="A50" i="1" s="1"/>
  <c r="B12" i="1" s="1"/>
  <c r="A39" i="1"/>
  <c r="A41" i="1" s="1"/>
  <c r="B11" i="1" s="1"/>
  <c r="A29" i="1"/>
  <c r="A31" i="1" s="1"/>
  <c r="B10" i="1" s="1"/>
  <c r="F15" i="1" l="1"/>
  <c r="C14" i="1"/>
  <c r="D15" i="1"/>
  <c r="C13" i="1"/>
  <c r="C11" i="1"/>
  <c r="C12" i="1"/>
  <c r="C10" i="1"/>
  <c r="C15" i="1" s="1"/>
  <c r="C16" i="1" s="1"/>
</calcChain>
</file>

<file path=xl/sharedStrings.xml><?xml version="1.0" encoding="utf-8"?>
<sst xmlns="http://schemas.openxmlformats.org/spreadsheetml/2006/main" count="68" uniqueCount="38">
  <si>
    <t>Lote</t>
  </si>
  <si>
    <t xml:space="preserve">Assistência Social </t>
  </si>
  <si>
    <t xml:space="preserve">Saúde </t>
  </si>
  <si>
    <t xml:space="preserve">Educação </t>
  </si>
  <si>
    <t>LOTE 1 - MATERIAL ELÉTRICO</t>
  </si>
  <si>
    <t>LOTE 2 - MATERIAL HIDROSSANITÁRIO</t>
  </si>
  <si>
    <t>LOTE 3 - MADEIRAS</t>
  </si>
  <si>
    <t>LOTE 4 - MATERIAL PARA PINTURA</t>
  </si>
  <si>
    <t>LOTE 5 - MATERIAL PESADO</t>
  </si>
  <si>
    <t>Valor total estimado</t>
  </si>
  <si>
    <t>Planejamento</t>
  </si>
  <si>
    <t>Bombeiros</t>
  </si>
  <si>
    <t>LOTE 1</t>
  </si>
  <si>
    <t>Educação</t>
  </si>
  <si>
    <t>Saúde</t>
  </si>
  <si>
    <t>Social</t>
  </si>
  <si>
    <t>LOTE 2</t>
  </si>
  <si>
    <t>Agricultura</t>
  </si>
  <si>
    <t>Turismo</t>
  </si>
  <si>
    <t>Obras</t>
  </si>
  <si>
    <t>LOTE 3</t>
  </si>
  <si>
    <t>Fazenda</t>
  </si>
  <si>
    <t>28.530,30 </t>
  </si>
  <si>
    <t>LOTE 4</t>
  </si>
  <si>
    <t>LOTE 5</t>
  </si>
  <si>
    <t>Polícia Militar</t>
  </si>
  <si>
    <t>Polícia Civil</t>
  </si>
  <si>
    <t>Administração</t>
  </si>
  <si>
    <t>Valor estimado do lote</t>
  </si>
  <si>
    <t>Usado no ultimo processo</t>
  </si>
  <si>
    <t>Estimativa 2023/2024</t>
  </si>
  <si>
    <t>Prefeitura</t>
  </si>
  <si>
    <t>PREFEITURA MUNICIPAL DE SÃO JOAQUIM</t>
  </si>
  <si>
    <t>DIRETORIA DE COMPRAS</t>
  </si>
  <si>
    <t>Praça João Ribeiro, 01 - Centro - São Joaquim - SC</t>
  </si>
  <si>
    <t>CEP: 88600-000  CNPJ: 82.561.093/0001-98  Telefone: (49) 3233-6400</t>
  </si>
  <si>
    <t>Valor total por Secretaria</t>
  </si>
  <si>
    <t>PLANILHA ESTIMATIVA DE VALORES ANEXO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</si>
</sst>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180975</xdr:rowOff>
    </xdr:from>
    <xdr:to>
      <xdr:col>0</xdr:col>
      <xdr:colOff>1419860</xdr:colOff>
      <xdr:row>5</xdr:row>
      <xdr:rowOff>64770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0975"/>
          <a:ext cx="886460" cy="988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showGridLines="0" tabSelected="1" zoomScaleNormal="100" workbookViewId="0">
      <selection activeCell="E54" sqref="E54"/>
    </sheetView>
  </sheetViews>
  <sheetFormatPr defaultRowHeight="15" x14ac:dyDescent="0.25"/>
  <cols>
    <col min="1" max="1" width="23.5703125" customWidth="1"/>
    <col min="2" max="2" width="13.5703125" customWidth="1"/>
    <col min="3" max="3" width="14" customWidth="1"/>
    <col min="4" max="4" width="13.42578125" customWidth="1"/>
    <col min="5" max="5" width="11.7109375" customWidth="1"/>
    <col min="6" max="6" width="12.85546875" customWidth="1"/>
    <col min="7" max="7" width="12.28515625" customWidth="1"/>
    <col min="8" max="8" width="10.42578125" customWidth="1"/>
    <col min="9" max="9" width="12" customWidth="1"/>
    <col min="10" max="10" width="11.28515625" customWidth="1"/>
    <col min="11" max="11" width="12.85546875" customWidth="1"/>
    <col min="12" max="12" width="14.140625" customWidth="1"/>
    <col min="13" max="13" width="12.28515625" customWidth="1"/>
    <col min="14" max="14" width="12.5703125" customWidth="1"/>
  </cols>
  <sheetData>
    <row r="2" spans="1:14" s="41" customFormat="1" ht="18" customHeight="1" x14ac:dyDescent="0.25">
      <c r="A2" s="48" t="s">
        <v>32</v>
      </c>
      <c r="B2" s="48"/>
      <c r="C2" s="48"/>
      <c r="D2" s="48"/>
      <c r="E2" s="48"/>
      <c r="F2" s="48"/>
    </row>
    <row r="3" spans="1:14" s="41" customFormat="1" ht="18" customHeight="1" x14ac:dyDescent="0.25">
      <c r="A3" s="48" t="s">
        <v>33</v>
      </c>
      <c r="B3" s="48"/>
      <c r="C3" s="48"/>
      <c r="D3" s="48"/>
      <c r="E3" s="48"/>
      <c r="F3" s="48"/>
    </row>
    <row r="4" spans="1:14" s="41" customFormat="1" ht="18" customHeight="1" x14ac:dyDescent="0.25">
      <c r="A4" s="48" t="s">
        <v>34</v>
      </c>
      <c r="B4" s="48"/>
      <c r="C4" s="48"/>
      <c r="D4" s="48"/>
      <c r="E4" s="48"/>
      <c r="F4" s="48"/>
    </row>
    <row r="5" spans="1:14" s="41" customFormat="1" ht="18" customHeight="1" x14ac:dyDescent="0.25">
      <c r="A5" s="48" t="s">
        <v>35</v>
      </c>
      <c r="B5" s="48"/>
      <c r="C5" s="48"/>
      <c r="D5" s="48"/>
      <c r="E5" s="48"/>
      <c r="F5" s="48"/>
    </row>
    <row r="6" spans="1:14" s="41" customFormat="1" ht="18" customHeight="1" x14ac:dyDescent="0.25">
      <c r="A6" s="9"/>
      <c r="B6" s="9"/>
      <c r="C6" s="9"/>
      <c r="D6" s="9"/>
      <c r="E6" s="9"/>
      <c r="F6" s="9"/>
    </row>
    <row r="7" spans="1:14" s="41" customFormat="1" ht="18" customHeight="1" x14ac:dyDescent="0.25">
      <c r="A7" s="9"/>
      <c r="B7" s="9"/>
      <c r="C7" s="9"/>
      <c r="D7" s="9"/>
      <c r="E7" s="9"/>
      <c r="F7" s="9"/>
    </row>
    <row r="8" spans="1:14" ht="23.25" customHeight="1" x14ac:dyDescent="0.25">
      <c r="A8" s="49" t="s">
        <v>37</v>
      </c>
      <c r="B8" s="49"/>
      <c r="C8" s="49"/>
      <c r="D8" s="49"/>
      <c r="E8" s="49"/>
      <c r="F8" s="49"/>
    </row>
    <row r="9" spans="1:14" ht="42" customHeight="1" x14ac:dyDescent="0.25">
      <c r="A9" s="6" t="s">
        <v>0</v>
      </c>
      <c r="B9" s="24" t="s">
        <v>28</v>
      </c>
      <c r="C9" s="6" t="s">
        <v>31</v>
      </c>
      <c r="D9" s="6" t="s">
        <v>1</v>
      </c>
      <c r="E9" s="6" t="s">
        <v>2</v>
      </c>
      <c r="F9" s="6" t="s">
        <v>3</v>
      </c>
      <c r="G9" s="26"/>
      <c r="H9" s="26"/>
      <c r="I9" s="26"/>
      <c r="J9" s="26"/>
      <c r="K9" s="26"/>
      <c r="L9" s="26"/>
      <c r="M9" s="26"/>
      <c r="N9" s="26"/>
    </row>
    <row r="10" spans="1:14" s="3" customFormat="1" ht="21.75" customHeight="1" x14ac:dyDescent="0.25">
      <c r="A10" s="14" t="s">
        <v>4</v>
      </c>
      <c r="B10" s="25">
        <f>A31</f>
        <v>88924.547999999995</v>
      </c>
      <c r="C10" s="23">
        <f>B30+C30+E30+D30+3705.19</f>
        <v>48025.290000000008</v>
      </c>
      <c r="D10" s="2">
        <f>G30+3705.19</f>
        <v>14241.68</v>
      </c>
      <c r="E10" s="2">
        <v>3705.19</v>
      </c>
      <c r="F10" s="2">
        <f>F30+3705.19</f>
        <v>22952.39</v>
      </c>
      <c r="G10" s="27"/>
      <c r="H10" s="27"/>
      <c r="I10" s="27"/>
      <c r="J10" s="27"/>
      <c r="K10" s="27"/>
      <c r="L10" s="27"/>
      <c r="M10" s="27"/>
      <c r="N10" s="27"/>
    </row>
    <row r="11" spans="1:14" ht="30.75" customHeight="1" x14ac:dyDescent="0.25">
      <c r="A11" s="8" t="s">
        <v>5</v>
      </c>
      <c r="B11" s="25">
        <f>A41</f>
        <v>171718.10399999999</v>
      </c>
      <c r="C11" s="2">
        <f>B40+C40+D40+7154.92</f>
        <v>22156.76</v>
      </c>
      <c r="D11" s="2">
        <f>G40+7154.92</f>
        <v>59532.52</v>
      </c>
      <c r="E11" s="2">
        <f>F40+7154.92</f>
        <v>15693.83</v>
      </c>
      <c r="F11" s="2">
        <f>E40+7154.92</f>
        <v>74334.989999999991</v>
      </c>
      <c r="G11" s="27"/>
      <c r="H11" s="27"/>
      <c r="I11" s="27"/>
      <c r="J11" s="27"/>
      <c r="K11" s="27"/>
      <c r="L11" s="27"/>
      <c r="M11" s="27"/>
      <c r="N11" s="27"/>
    </row>
    <row r="12" spans="1:14" x14ac:dyDescent="0.25">
      <c r="A12" s="7" t="s">
        <v>6</v>
      </c>
      <c r="B12" s="25">
        <f>A50</f>
        <v>259153.59600000002</v>
      </c>
      <c r="C12" s="2">
        <f>B49+C49+F49+G49+10798.06</f>
        <v>156198.15000000002</v>
      </c>
      <c r="D12" s="2">
        <f>E49+10798.06</f>
        <v>46566.35</v>
      </c>
      <c r="E12" s="2">
        <v>10798.09</v>
      </c>
      <c r="F12" s="2">
        <f>D49+10798.06</f>
        <v>45591.009999999995</v>
      </c>
      <c r="G12" s="28"/>
      <c r="H12" s="28"/>
      <c r="I12" s="28"/>
      <c r="J12" s="28"/>
      <c r="K12" s="28"/>
      <c r="L12" s="28"/>
      <c r="M12" s="28"/>
      <c r="N12" s="27"/>
    </row>
    <row r="13" spans="1:14" ht="30" x14ac:dyDescent="0.25">
      <c r="A13" s="8" t="s">
        <v>7</v>
      </c>
      <c r="B13" s="25">
        <f>A64</f>
        <v>118170.696</v>
      </c>
      <c r="C13" s="2">
        <f>B63+C63+G63+H63+4923.78</f>
        <v>57350.240000000005</v>
      </c>
      <c r="D13" s="2">
        <f>F63+4923.78</f>
        <v>8861.07</v>
      </c>
      <c r="E13" s="2">
        <f>E63+4923.78</f>
        <v>9229.27</v>
      </c>
      <c r="F13" s="2">
        <f>D63+4923.78</f>
        <v>42730.12</v>
      </c>
      <c r="G13" s="28"/>
      <c r="H13" s="28"/>
      <c r="I13" s="28"/>
      <c r="J13" s="28"/>
      <c r="K13" s="28"/>
      <c r="L13" s="28"/>
      <c r="M13" s="28"/>
      <c r="N13" s="27"/>
    </row>
    <row r="14" spans="1:14" x14ac:dyDescent="0.25">
      <c r="A14" s="7" t="s">
        <v>8</v>
      </c>
      <c r="B14" s="25">
        <f>A82</f>
        <v>312607.36800000002</v>
      </c>
      <c r="C14" s="2">
        <f>B81+C81+G81+H81+I81+J81+13025.3</f>
        <v>128951.52000000002</v>
      </c>
      <c r="D14" s="2">
        <f>F81+13025.3</f>
        <v>85794.01</v>
      </c>
      <c r="E14" s="2">
        <f>E81+13025.3+0.03</f>
        <v>14327.5</v>
      </c>
      <c r="F14" s="31">
        <f>D81+13025.3</f>
        <v>83534.34</v>
      </c>
      <c r="G14" s="28"/>
      <c r="H14" s="28"/>
      <c r="I14" s="28"/>
      <c r="J14" s="28"/>
      <c r="K14" s="28"/>
      <c r="L14" s="28"/>
      <c r="M14" s="28"/>
      <c r="N14" s="27"/>
    </row>
    <row r="15" spans="1:14" ht="25.5" customHeight="1" x14ac:dyDescent="0.25">
      <c r="A15" s="43" t="s">
        <v>36</v>
      </c>
      <c r="B15" s="44"/>
      <c r="C15" s="5">
        <f>SUM(C10:C14)</f>
        <v>412681.96</v>
      </c>
      <c r="D15" s="5">
        <f t="shared" ref="D15:E15" si="0">SUM(D10:D14)</f>
        <v>214995.63</v>
      </c>
      <c r="E15" s="5">
        <f t="shared" si="0"/>
        <v>53753.880000000005</v>
      </c>
      <c r="F15" s="5">
        <f>SUM(F10:F14)</f>
        <v>269142.84999999998</v>
      </c>
      <c r="G15" s="29"/>
      <c r="H15" s="29"/>
      <c r="I15" s="29"/>
      <c r="J15" s="29"/>
      <c r="K15" s="29"/>
      <c r="L15" s="29"/>
      <c r="M15" s="29"/>
      <c r="N15" s="29"/>
    </row>
    <row r="16" spans="1:14" ht="24" customHeight="1" x14ac:dyDescent="0.25">
      <c r="A16" s="45" t="s">
        <v>9</v>
      </c>
      <c r="B16" s="46"/>
      <c r="C16" s="47">
        <f>SUM(C15:F15)</f>
        <v>950574.32000000007</v>
      </c>
      <c r="D16" s="47"/>
      <c r="E16" s="47"/>
      <c r="F16" s="47"/>
      <c r="G16" s="30"/>
      <c r="H16" s="30"/>
      <c r="I16" s="30"/>
      <c r="J16" s="30"/>
      <c r="K16" s="30"/>
      <c r="L16" s="30"/>
      <c r="M16" s="30"/>
      <c r="N16" s="30"/>
    </row>
    <row r="17" spans="1:14" s="1" customFormat="1" ht="24" customHeight="1" x14ac:dyDescent="0.25">
      <c r="A17" s="15"/>
      <c r="B17" s="1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 ht="24" customHeight="1" x14ac:dyDescent="0.25">
      <c r="A18" s="15"/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 ht="24" customHeight="1" x14ac:dyDescent="0.25">
      <c r="A19" s="15"/>
      <c r="B19" s="1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 ht="24" customHeight="1" x14ac:dyDescent="0.25">
      <c r="A20" s="15"/>
      <c r="B20" s="1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s="1" customFormat="1" ht="24" customHeight="1" x14ac:dyDescent="0.25">
      <c r="A21" s="15"/>
      <c r="B21" s="1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s="1" customFormat="1" ht="24" customHeight="1" x14ac:dyDescent="0.25">
      <c r="A22" s="15"/>
      <c r="B22" s="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1.75" customHeight="1" x14ac:dyDescent="0.25">
      <c r="A23" s="16" t="s">
        <v>12</v>
      </c>
      <c r="B23" s="18" t="s">
        <v>10</v>
      </c>
      <c r="C23" s="18" t="s">
        <v>27</v>
      </c>
      <c r="D23" s="18" t="s">
        <v>11</v>
      </c>
      <c r="E23" s="18" t="s">
        <v>25</v>
      </c>
      <c r="F23" s="18" t="s">
        <v>13</v>
      </c>
      <c r="G23" s="18" t="s">
        <v>15</v>
      </c>
    </row>
    <row r="24" spans="1:14" x14ac:dyDescent="0.25">
      <c r="A24" s="19"/>
      <c r="B24" s="20">
        <v>16744.18</v>
      </c>
      <c r="C24" s="20">
        <v>6580.66</v>
      </c>
      <c r="D24" s="20">
        <v>442.91</v>
      </c>
      <c r="E24" s="20">
        <v>472.5</v>
      </c>
      <c r="F24" s="20">
        <v>9364.6</v>
      </c>
      <c r="G24" s="20">
        <v>10536.49</v>
      </c>
      <c r="J24" s="4"/>
      <c r="K24" s="3"/>
    </row>
    <row r="25" spans="1:14" x14ac:dyDescent="0.25">
      <c r="A25" s="19"/>
      <c r="B25" s="20">
        <v>1127</v>
      </c>
      <c r="C25" s="20"/>
      <c r="D25" s="20"/>
      <c r="E25" s="20"/>
      <c r="F25" s="20">
        <v>9882.6</v>
      </c>
      <c r="G25" s="20"/>
      <c r="J25" s="4"/>
      <c r="K25" s="3"/>
    </row>
    <row r="26" spans="1:14" x14ac:dyDescent="0.25">
      <c r="A26" s="19"/>
      <c r="B26" s="20">
        <v>1158.5</v>
      </c>
      <c r="C26" s="20"/>
      <c r="D26" s="20"/>
      <c r="E26" s="20"/>
      <c r="F26" s="20"/>
      <c r="G26" s="20"/>
      <c r="J26" s="4"/>
      <c r="K26" s="3"/>
    </row>
    <row r="27" spans="1:14" x14ac:dyDescent="0.25">
      <c r="A27" s="19"/>
      <c r="B27" s="20">
        <v>12883.85</v>
      </c>
      <c r="C27" s="20"/>
      <c r="D27" s="20"/>
      <c r="E27" s="20"/>
      <c r="F27" s="20"/>
      <c r="G27" s="20"/>
      <c r="J27" s="4"/>
      <c r="K27" s="3"/>
    </row>
    <row r="28" spans="1:14" x14ac:dyDescent="0.25">
      <c r="A28" s="21" t="s">
        <v>29</v>
      </c>
      <c r="B28" s="20">
        <v>2455.25</v>
      </c>
      <c r="C28" s="20"/>
      <c r="D28" s="20"/>
      <c r="E28" s="20"/>
      <c r="F28" s="20"/>
      <c r="G28" s="20"/>
      <c r="J28" s="4"/>
      <c r="K28" s="3"/>
    </row>
    <row r="29" spans="1:14" x14ac:dyDescent="0.25">
      <c r="A29" s="22">
        <f>SUM(B24:G29)</f>
        <v>74103.789999999994</v>
      </c>
      <c r="B29" s="20">
        <v>2455.25</v>
      </c>
      <c r="C29" s="20"/>
      <c r="D29" s="20"/>
      <c r="E29" s="20"/>
      <c r="F29" s="20"/>
      <c r="G29" s="20"/>
      <c r="J29" s="4"/>
      <c r="K29" s="3"/>
    </row>
    <row r="30" spans="1:14" s="1" customFormat="1" x14ac:dyDescent="0.25">
      <c r="A30" s="16" t="s">
        <v>30</v>
      </c>
      <c r="B30" s="32">
        <f>SUM(B24:B29)</f>
        <v>36824.03</v>
      </c>
      <c r="C30" s="32">
        <f t="shared" ref="C30:F30" si="1">SUM(C24:C29)</f>
        <v>6580.66</v>
      </c>
      <c r="D30" s="32">
        <f t="shared" si="1"/>
        <v>442.91</v>
      </c>
      <c r="E30" s="32">
        <f t="shared" si="1"/>
        <v>472.5</v>
      </c>
      <c r="F30" s="32">
        <f t="shared" si="1"/>
        <v>19247.2</v>
      </c>
      <c r="G30" s="32">
        <f>SUM(G24:G29)</f>
        <v>10536.49</v>
      </c>
      <c r="J30" s="4"/>
      <c r="K30" s="3"/>
    </row>
    <row r="31" spans="1:14" s="1" customFormat="1" x14ac:dyDescent="0.25">
      <c r="A31" s="17">
        <f>(A29*20)/100+A29</f>
        <v>88924.547999999995</v>
      </c>
      <c r="B31" s="11"/>
      <c r="C31" s="11"/>
      <c r="D31" s="11"/>
      <c r="E31" s="11"/>
      <c r="F31" s="11"/>
      <c r="G31" s="11"/>
      <c r="H31" s="11"/>
      <c r="J31" s="4"/>
      <c r="K31" s="3"/>
    </row>
    <row r="32" spans="1:14" s="1" customFormat="1" x14ac:dyDescent="0.25">
      <c r="A32" s="12"/>
      <c r="B32" s="11"/>
      <c r="C32" s="11"/>
      <c r="D32" s="11"/>
      <c r="E32" s="11"/>
      <c r="F32" s="11"/>
      <c r="G32" s="11"/>
      <c r="H32" s="11"/>
      <c r="J32" s="4"/>
      <c r="K32" s="3"/>
    </row>
    <row r="33" spans="1:12" s="1" customFormat="1" x14ac:dyDescent="0.25">
      <c r="B33" s="11"/>
      <c r="C33" s="11"/>
      <c r="D33" s="11"/>
      <c r="E33" s="11"/>
      <c r="F33" s="11"/>
      <c r="G33" s="11"/>
      <c r="H33" s="11"/>
      <c r="I33" s="11"/>
      <c r="J33" s="4"/>
      <c r="K33" s="3"/>
    </row>
    <row r="34" spans="1:12" ht="21.75" customHeight="1" x14ac:dyDescent="0.25">
      <c r="A34" s="16" t="s">
        <v>16</v>
      </c>
      <c r="B34" s="18" t="s">
        <v>27</v>
      </c>
      <c r="C34" s="22" t="s">
        <v>17</v>
      </c>
      <c r="D34" s="22" t="s">
        <v>18</v>
      </c>
      <c r="E34" s="22" t="s">
        <v>13</v>
      </c>
      <c r="F34" s="22" t="s">
        <v>14</v>
      </c>
      <c r="G34" s="22" t="s">
        <v>15</v>
      </c>
    </row>
    <row r="35" spans="1:12" ht="17.25" customHeight="1" x14ac:dyDescent="0.25">
      <c r="A35" s="19"/>
      <c r="B35" s="20">
        <v>8334.06</v>
      </c>
      <c r="C35" s="20">
        <v>5629.38</v>
      </c>
      <c r="D35" s="20">
        <v>1038.4000000000001</v>
      </c>
      <c r="E35" s="20">
        <v>4946.38</v>
      </c>
      <c r="F35" s="20">
        <v>7483.74</v>
      </c>
      <c r="G35" s="20"/>
      <c r="L35" s="10"/>
    </row>
    <row r="36" spans="1:12" x14ac:dyDescent="0.25">
      <c r="A36" s="19"/>
      <c r="B36" s="20"/>
      <c r="C36" s="20"/>
      <c r="D36" s="20"/>
      <c r="E36" s="20">
        <v>21366.52</v>
      </c>
      <c r="F36" s="20">
        <v>1055.17</v>
      </c>
      <c r="G36" s="20">
        <v>49545.41</v>
      </c>
    </row>
    <row r="37" spans="1:12" x14ac:dyDescent="0.25">
      <c r="A37" s="19"/>
      <c r="B37" s="20"/>
      <c r="C37" s="20"/>
      <c r="D37" s="20"/>
      <c r="E37" s="20">
        <v>23069.94</v>
      </c>
      <c r="F37" s="20"/>
      <c r="G37" s="20">
        <v>2166.9499999999998</v>
      </c>
    </row>
    <row r="38" spans="1:12" x14ac:dyDescent="0.25">
      <c r="A38" s="21" t="s">
        <v>29</v>
      </c>
      <c r="B38" s="20"/>
      <c r="C38" s="20"/>
      <c r="D38" s="20"/>
      <c r="E38" s="20">
        <v>15510.86</v>
      </c>
      <c r="F38" s="20"/>
      <c r="G38" s="20">
        <v>665.24</v>
      </c>
    </row>
    <row r="39" spans="1:12" x14ac:dyDescent="0.25">
      <c r="A39" s="22">
        <f>SUM(B35:I39)</f>
        <v>143098.41999999998</v>
      </c>
      <c r="B39" s="20"/>
      <c r="C39" s="20"/>
      <c r="D39" s="20"/>
      <c r="E39" s="20">
        <v>2286.37</v>
      </c>
      <c r="F39" s="20"/>
      <c r="G39" s="20"/>
    </row>
    <row r="40" spans="1:12" x14ac:dyDescent="0.25">
      <c r="A40" s="16" t="s">
        <v>30</v>
      </c>
      <c r="B40" s="32">
        <f t="shared" ref="B40:G40" si="2">SUM(B35:B39)</f>
        <v>8334.06</v>
      </c>
      <c r="C40" s="32">
        <f t="shared" si="2"/>
        <v>5629.38</v>
      </c>
      <c r="D40" s="32">
        <f t="shared" si="2"/>
        <v>1038.4000000000001</v>
      </c>
      <c r="E40" s="32">
        <f t="shared" si="2"/>
        <v>67180.069999999992</v>
      </c>
      <c r="F40" s="32">
        <f t="shared" si="2"/>
        <v>8538.91</v>
      </c>
      <c r="G40" s="32">
        <f t="shared" si="2"/>
        <v>52377.599999999999</v>
      </c>
    </row>
    <row r="41" spans="1:12" s="1" customFormat="1" x14ac:dyDescent="0.25">
      <c r="A41" s="17">
        <f>(A39*20)/100+A39</f>
        <v>171718.10399999999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2" s="1" customFormat="1" x14ac:dyDescent="0.25"/>
    <row r="43" spans="1:12" ht="22.5" customHeight="1" x14ac:dyDescent="0.25">
      <c r="C43" s="4"/>
      <c r="D43" s="4"/>
      <c r="E43" s="4"/>
      <c r="F43" s="4"/>
      <c r="G43" s="4"/>
      <c r="H43" s="4"/>
      <c r="I43" s="4"/>
      <c r="J43" s="4"/>
      <c r="K43" s="4"/>
    </row>
    <row r="44" spans="1:12" ht="21.75" customHeight="1" x14ac:dyDescent="0.25">
      <c r="A44" s="16" t="s">
        <v>20</v>
      </c>
      <c r="B44" s="22" t="s">
        <v>10</v>
      </c>
      <c r="C44" s="22" t="s">
        <v>27</v>
      </c>
      <c r="D44" s="22" t="s">
        <v>13</v>
      </c>
      <c r="E44" s="22" t="s">
        <v>15</v>
      </c>
      <c r="F44" s="22" t="s">
        <v>19</v>
      </c>
      <c r="G44" s="22" t="s">
        <v>21</v>
      </c>
      <c r="I44" s="11"/>
      <c r="J44" s="11"/>
    </row>
    <row r="45" spans="1:12" x14ac:dyDescent="0.25">
      <c r="A45" s="18"/>
      <c r="B45" s="23">
        <v>6540</v>
      </c>
      <c r="C45" s="23">
        <v>127836.14</v>
      </c>
      <c r="D45" s="23">
        <v>25314.45</v>
      </c>
      <c r="E45" s="23">
        <v>35768.29</v>
      </c>
      <c r="F45" s="23">
        <v>1935</v>
      </c>
      <c r="G45" s="23">
        <v>750</v>
      </c>
      <c r="I45" s="13"/>
      <c r="J45" s="13"/>
    </row>
    <row r="46" spans="1:12" x14ac:dyDescent="0.25">
      <c r="A46" s="18"/>
      <c r="B46" s="23"/>
      <c r="C46" s="23">
        <v>390</v>
      </c>
      <c r="D46" s="23">
        <v>4409.25</v>
      </c>
      <c r="E46" s="23"/>
      <c r="F46" s="23">
        <v>3381.4</v>
      </c>
      <c r="G46" s="23"/>
      <c r="I46" s="13"/>
      <c r="J46" s="13"/>
    </row>
    <row r="47" spans="1:12" x14ac:dyDescent="0.25">
      <c r="A47" s="21" t="s">
        <v>29</v>
      </c>
      <c r="B47" s="23"/>
      <c r="C47" s="23"/>
      <c r="D47" s="23" t="s">
        <v>22</v>
      </c>
      <c r="E47" s="23"/>
      <c r="F47" s="23">
        <v>2557.8000000000002</v>
      </c>
      <c r="G47" s="23"/>
      <c r="I47" s="13"/>
      <c r="J47" s="13"/>
    </row>
    <row r="48" spans="1:12" x14ac:dyDescent="0.25">
      <c r="A48" s="22">
        <f>SUM(B45:K48)</f>
        <v>215961.33000000002</v>
      </c>
      <c r="B48" s="23"/>
      <c r="C48" s="23"/>
      <c r="D48" s="23">
        <v>5069.25</v>
      </c>
      <c r="E48" s="23"/>
      <c r="F48" s="23">
        <v>2009.75</v>
      </c>
      <c r="G48" s="23"/>
      <c r="I48" s="13"/>
      <c r="J48" s="13"/>
    </row>
    <row r="49" spans="1:13" x14ac:dyDescent="0.25">
      <c r="A49" s="16" t="s">
        <v>30</v>
      </c>
      <c r="B49" s="33">
        <f>SUM(B45:B48)</f>
        <v>6540</v>
      </c>
      <c r="C49" s="32">
        <f t="shared" ref="C49" si="3">SUM(C45:C48)</f>
        <v>128226.14</v>
      </c>
      <c r="D49" s="32">
        <f>SUM(D45:D48)</f>
        <v>34792.949999999997</v>
      </c>
      <c r="E49" s="32">
        <f>SUM(E45:E48)</f>
        <v>35768.29</v>
      </c>
      <c r="F49" s="32">
        <f>SUM(F45:F48)</f>
        <v>9883.9500000000007</v>
      </c>
      <c r="G49" s="32">
        <f>SUM(G45:G48)</f>
        <v>750</v>
      </c>
      <c r="I49" s="11"/>
      <c r="J49" s="11"/>
    </row>
    <row r="50" spans="1:13" x14ac:dyDescent="0.25">
      <c r="A50" s="17">
        <f>(A48*20)/100+A48</f>
        <v>259153.59600000002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3" s="1" customFormat="1" x14ac:dyDescent="0.2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3" s="1" customFormat="1" x14ac:dyDescent="0.25">
      <c r="A52" s="4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3" s="1" customFormat="1" x14ac:dyDescent="0.25">
      <c r="A53" s="4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3" s="1" customFormat="1" x14ac:dyDescent="0.25">
      <c r="A54" s="4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6" spans="1:13" ht="21.75" customHeight="1" x14ac:dyDescent="0.25">
      <c r="A56" s="16" t="s">
        <v>23</v>
      </c>
      <c r="B56" s="22" t="s">
        <v>10</v>
      </c>
      <c r="C56" s="22" t="s">
        <v>27</v>
      </c>
      <c r="D56" s="22" t="s">
        <v>13</v>
      </c>
      <c r="E56" s="22" t="s">
        <v>14</v>
      </c>
      <c r="F56" s="22" t="s">
        <v>15</v>
      </c>
      <c r="G56" s="34" t="s">
        <v>18</v>
      </c>
      <c r="H56" s="22" t="s">
        <v>26</v>
      </c>
      <c r="I56" s="11"/>
      <c r="J56" s="37"/>
      <c r="K56" s="11"/>
      <c r="L56" s="11"/>
    </row>
    <row r="57" spans="1:13" x14ac:dyDescent="0.25">
      <c r="A57" s="20"/>
      <c r="B57" s="20">
        <v>1289.46</v>
      </c>
      <c r="C57" s="20">
        <v>14110.29</v>
      </c>
      <c r="D57" s="20">
        <v>13440.39</v>
      </c>
      <c r="E57" s="20">
        <v>920.98</v>
      </c>
      <c r="F57" s="20">
        <v>3937.29</v>
      </c>
      <c r="G57" s="35">
        <v>10775.93</v>
      </c>
      <c r="H57" s="20">
        <v>1868.32</v>
      </c>
      <c r="I57" s="38"/>
      <c r="J57" s="37"/>
      <c r="K57" s="38"/>
      <c r="L57" s="38"/>
    </row>
    <row r="58" spans="1:13" x14ac:dyDescent="0.25">
      <c r="A58" s="20"/>
      <c r="B58" s="20"/>
      <c r="C58" s="20"/>
      <c r="D58" s="20">
        <v>9070.02</v>
      </c>
      <c r="E58" s="20">
        <v>2737.22</v>
      </c>
      <c r="F58" s="20"/>
      <c r="G58" s="35">
        <v>8618.86</v>
      </c>
      <c r="H58" s="20"/>
      <c r="I58" s="38"/>
      <c r="J58" s="37"/>
      <c r="K58" s="38"/>
      <c r="L58" s="38"/>
    </row>
    <row r="59" spans="1:13" x14ac:dyDescent="0.25">
      <c r="A59" s="20"/>
      <c r="B59" s="20"/>
      <c r="C59" s="20"/>
      <c r="D59" s="20">
        <v>7540.04</v>
      </c>
      <c r="E59" s="20">
        <v>25.35</v>
      </c>
      <c r="F59" s="20"/>
      <c r="G59" s="35">
        <v>2961.83</v>
      </c>
      <c r="H59" s="20"/>
      <c r="I59" s="38"/>
      <c r="J59" s="37"/>
      <c r="K59" s="38"/>
      <c r="L59" s="38"/>
    </row>
    <row r="60" spans="1:13" x14ac:dyDescent="0.25">
      <c r="A60" s="20"/>
      <c r="B60" s="20"/>
      <c r="D60" s="20">
        <v>4610.8</v>
      </c>
      <c r="E60" s="20">
        <v>621.94000000000005</v>
      </c>
      <c r="F60" s="20"/>
      <c r="G60" s="35">
        <v>9074.7000000000007</v>
      </c>
      <c r="H60" s="20"/>
      <c r="I60" s="38"/>
      <c r="J60" s="37"/>
      <c r="K60" s="38"/>
      <c r="L60" s="38"/>
    </row>
    <row r="61" spans="1:13" x14ac:dyDescent="0.25">
      <c r="A61" s="21" t="s">
        <v>29</v>
      </c>
      <c r="B61" s="20"/>
      <c r="C61" s="20"/>
      <c r="D61" s="20">
        <v>2015.11</v>
      </c>
      <c r="F61" s="20"/>
      <c r="G61" s="35">
        <v>3727.07</v>
      </c>
      <c r="H61" s="20"/>
      <c r="I61" s="38"/>
      <c r="J61" s="37"/>
      <c r="K61" s="38"/>
      <c r="L61" s="38"/>
    </row>
    <row r="62" spans="1:13" x14ac:dyDescent="0.25">
      <c r="A62" s="22">
        <f>SUM(B57:L62)</f>
        <v>98475.58</v>
      </c>
      <c r="B62" s="20"/>
      <c r="C62" s="20"/>
      <c r="D62" s="20">
        <v>1129.98</v>
      </c>
      <c r="E62" s="20"/>
      <c r="F62" s="20"/>
      <c r="H62" s="20"/>
      <c r="I62" s="38"/>
      <c r="J62" s="37"/>
      <c r="K62" s="38"/>
      <c r="L62" s="38"/>
    </row>
    <row r="63" spans="1:13" x14ac:dyDescent="0.25">
      <c r="A63" s="16" t="s">
        <v>30</v>
      </c>
      <c r="B63" s="33">
        <f t="shared" ref="B63:H63" si="4">SUM(B57:B62)</f>
        <v>1289.46</v>
      </c>
      <c r="C63" s="32">
        <f t="shared" si="4"/>
        <v>14110.29</v>
      </c>
      <c r="D63" s="32">
        <f t="shared" si="4"/>
        <v>37806.340000000004</v>
      </c>
      <c r="E63" s="32">
        <f t="shared" si="4"/>
        <v>4305.49</v>
      </c>
      <c r="F63" s="32">
        <f t="shared" si="4"/>
        <v>3937.29</v>
      </c>
      <c r="G63" s="36">
        <f t="shared" si="4"/>
        <v>35158.390000000007</v>
      </c>
      <c r="H63" s="32">
        <f t="shared" si="4"/>
        <v>1868.32</v>
      </c>
      <c r="I63" s="11"/>
      <c r="J63" s="37"/>
      <c r="K63" s="11"/>
      <c r="L63" s="11"/>
    </row>
    <row r="64" spans="1:13" x14ac:dyDescent="0.25">
      <c r="A64" s="17">
        <f>(A62*20)/100+A62</f>
        <v>118170.696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s="1" customFormat="1" x14ac:dyDescent="0.25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7" spans="1:13" ht="21" customHeight="1" x14ac:dyDescent="0.25">
      <c r="A67" s="16" t="s">
        <v>24</v>
      </c>
      <c r="B67" s="22" t="s">
        <v>10</v>
      </c>
      <c r="C67" s="22" t="s">
        <v>27</v>
      </c>
      <c r="D67" s="22" t="s">
        <v>13</v>
      </c>
      <c r="E67" s="22" t="s">
        <v>14</v>
      </c>
      <c r="F67" s="22" t="s">
        <v>15</v>
      </c>
      <c r="G67" s="22" t="s">
        <v>17</v>
      </c>
      <c r="H67" s="22" t="s">
        <v>18</v>
      </c>
      <c r="I67" s="22" t="s">
        <v>19</v>
      </c>
      <c r="J67" s="22" t="s">
        <v>26</v>
      </c>
      <c r="L67" s="13"/>
    </row>
    <row r="68" spans="1:13" x14ac:dyDescent="0.25">
      <c r="A68" s="19"/>
      <c r="B68" s="20">
        <v>2384.11</v>
      </c>
      <c r="C68" s="20">
        <v>24733.88</v>
      </c>
      <c r="D68" s="20">
        <v>5127.5</v>
      </c>
      <c r="E68" s="20">
        <v>1302.17</v>
      </c>
      <c r="F68" s="20">
        <v>8228.57</v>
      </c>
      <c r="G68" s="20">
        <v>6397.96</v>
      </c>
      <c r="H68" s="20">
        <v>43.99</v>
      </c>
      <c r="I68" s="20">
        <v>1260</v>
      </c>
      <c r="J68" s="20">
        <v>144.12</v>
      </c>
      <c r="L68" s="13"/>
    </row>
    <row r="69" spans="1:13" x14ac:dyDescent="0.25">
      <c r="A69" s="19"/>
      <c r="B69" s="20">
        <v>20217.04</v>
      </c>
      <c r="C69" s="20">
        <v>7917</v>
      </c>
      <c r="D69" s="20">
        <v>8297.6200000000008</v>
      </c>
      <c r="E69" s="20"/>
      <c r="F69" s="20">
        <v>64540.14</v>
      </c>
      <c r="G69" s="20"/>
      <c r="H69" s="20"/>
      <c r="I69" s="20">
        <v>804.3</v>
      </c>
      <c r="J69" s="19"/>
      <c r="L69" s="13"/>
    </row>
    <row r="70" spans="1:13" x14ac:dyDescent="0.25">
      <c r="A70" s="19"/>
      <c r="C70" s="20">
        <v>20583.09</v>
      </c>
      <c r="D70" s="20">
        <v>1619.7</v>
      </c>
      <c r="E70" s="20"/>
      <c r="F70" s="39"/>
      <c r="G70" s="20"/>
      <c r="H70" s="20"/>
      <c r="I70" s="20">
        <v>1340.5</v>
      </c>
      <c r="J70" s="19"/>
      <c r="L70" s="13"/>
    </row>
    <row r="71" spans="1:13" x14ac:dyDescent="0.25">
      <c r="A71" s="19"/>
      <c r="B71" s="20"/>
      <c r="C71" s="20">
        <v>1983.45</v>
      </c>
      <c r="D71" s="20">
        <v>1142.4000000000001</v>
      </c>
      <c r="E71" s="20"/>
      <c r="F71" s="20"/>
      <c r="G71" s="20"/>
      <c r="H71" s="20"/>
      <c r="I71" s="20">
        <v>1260</v>
      </c>
      <c r="J71" s="19"/>
      <c r="L71" s="13"/>
    </row>
    <row r="72" spans="1:13" x14ac:dyDescent="0.25">
      <c r="A72" s="19"/>
      <c r="B72" s="20"/>
      <c r="C72" s="20"/>
      <c r="D72" s="20">
        <v>1224.7</v>
      </c>
      <c r="E72" s="20"/>
      <c r="F72" s="20"/>
      <c r="G72" s="20"/>
      <c r="H72" s="20"/>
      <c r="I72" s="20">
        <v>21727.77</v>
      </c>
      <c r="J72" s="19"/>
      <c r="L72" s="13"/>
    </row>
    <row r="73" spans="1:13" x14ac:dyDescent="0.25">
      <c r="A73" s="19"/>
      <c r="B73" s="20"/>
      <c r="C73" s="20"/>
      <c r="D73" s="20">
        <v>24015.53</v>
      </c>
      <c r="E73" s="20"/>
      <c r="F73" s="20"/>
      <c r="G73" s="20"/>
      <c r="H73" s="20"/>
      <c r="I73" s="20">
        <v>1450.39</v>
      </c>
      <c r="J73" s="19"/>
      <c r="L73" s="13"/>
    </row>
    <row r="74" spans="1:13" x14ac:dyDescent="0.25">
      <c r="A74" s="19"/>
      <c r="B74" s="20"/>
      <c r="C74" s="20"/>
      <c r="D74" s="20">
        <v>11169.17</v>
      </c>
      <c r="E74" s="20"/>
      <c r="F74" s="20"/>
      <c r="G74" s="20"/>
      <c r="H74" s="20"/>
      <c r="I74" s="20">
        <v>3678.62</v>
      </c>
      <c r="J74" s="19"/>
      <c r="L74" s="13"/>
    </row>
    <row r="75" spans="1:13" x14ac:dyDescent="0.25">
      <c r="A75" s="21"/>
      <c r="B75" s="21"/>
      <c r="C75" s="21"/>
      <c r="D75" s="20">
        <v>740.53</v>
      </c>
      <c r="E75" s="21"/>
      <c r="F75" s="21"/>
      <c r="G75" s="21"/>
      <c r="H75" s="21"/>
      <c r="I75" s="21"/>
      <c r="J75" s="21"/>
      <c r="L75" s="40"/>
    </row>
    <row r="76" spans="1:13" x14ac:dyDescent="0.25">
      <c r="A76" s="21"/>
      <c r="B76" s="21"/>
      <c r="C76" s="21"/>
      <c r="D76" s="20">
        <v>4689.4399999999996</v>
      </c>
      <c r="E76" s="21"/>
      <c r="F76" s="21"/>
      <c r="G76" s="21"/>
      <c r="H76" s="21"/>
      <c r="I76" s="21"/>
      <c r="J76" s="21"/>
      <c r="L76" s="40"/>
    </row>
    <row r="77" spans="1:13" x14ac:dyDescent="0.25">
      <c r="A77" s="21"/>
      <c r="B77" s="21"/>
      <c r="C77" s="21"/>
      <c r="D77" s="20">
        <v>2587.5700000000002</v>
      </c>
      <c r="E77" s="21"/>
      <c r="F77" s="21"/>
      <c r="G77" s="21"/>
      <c r="H77" s="21"/>
      <c r="I77" s="21"/>
      <c r="J77" s="21"/>
      <c r="L77" s="40"/>
    </row>
    <row r="78" spans="1:13" x14ac:dyDescent="0.25">
      <c r="A78" s="21"/>
      <c r="B78" s="21"/>
      <c r="C78" s="21"/>
      <c r="D78" s="20">
        <v>708.25</v>
      </c>
      <c r="E78" s="21"/>
      <c r="F78" s="21"/>
      <c r="G78" s="21"/>
      <c r="H78" s="21"/>
      <c r="I78" s="21"/>
      <c r="J78" s="21"/>
      <c r="L78" s="40"/>
    </row>
    <row r="79" spans="1:13" x14ac:dyDescent="0.25">
      <c r="A79" s="21" t="s">
        <v>29</v>
      </c>
      <c r="B79" s="21"/>
      <c r="C79" s="21"/>
      <c r="D79" s="20">
        <v>2191.19</v>
      </c>
      <c r="E79" s="21"/>
      <c r="F79" s="21"/>
      <c r="G79" s="21"/>
      <c r="H79" s="21"/>
      <c r="I79" s="21"/>
      <c r="J79" s="21"/>
      <c r="L79" s="40"/>
    </row>
    <row r="80" spans="1:13" x14ac:dyDescent="0.25">
      <c r="A80" s="22">
        <f>SUM(B68:L80)</f>
        <v>260506.14</v>
      </c>
      <c r="B80" s="21"/>
      <c r="C80" s="21"/>
      <c r="D80" s="20">
        <v>6995.44</v>
      </c>
      <c r="E80" s="21"/>
      <c r="F80" s="21"/>
      <c r="G80" s="21"/>
      <c r="H80" s="21"/>
      <c r="I80" s="21"/>
      <c r="J80" s="21"/>
      <c r="L80" s="40"/>
    </row>
    <row r="81" spans="1:13" x14ac:dyDescent="0.25">
      <c r="A81" s="16" t="s">
        <v>30</v>
      </c>
      <c r="B81" s="33">
        <f>SUM(B68:B80)</f>
        <v>22601.15</v>
      </c>
      <c r="C81" s="32">
        <f t="shared" ref="C81" si="5">SUM(C68:C80)</f>
        <v>55217.42</v>
      </c>
      <c r="D81" s="32">
        <f t="shared" ref="D81:J81" si="6">SUM(D68:D80)</f>
        <v>70509.039999999994</v>
      </c>
      <c r="E81" s="32">
        <f t="shared" si="6"/>
        <v>1302.17</v>
      </c>
      <c r="F81" s="32">
        <f t="shared" si="6"/>
        <v>72768.709999999992</v>
      </c>
      <c r="G81" s="32">
        <f t="shared" si="6"/>
        <v>6397.96</v>
      </c>
      <c r="H81" s="32">
        <f t="shared" si="6"/>
        <v>43.99</v>
      </c>
      <c r="I81" s="32">
        <f t="shared" si="6"/>
        <v>31521.579999999998</v>
      </c>
      <c r="J81" s="32">
        <f t="shared" si="6"/>
        <v>144.12</v>
      </c>
      <c r="L81" s="13"/>
    </row>
    <row r="82" spans="1:13" x14ac:dyDescent="0.25">
      <c r="A82" s="17">
        <f>(A80*20)/100+A80</f>
        <v>312607.36800000002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</sheetData>
  <mergeCells count="8">
    <mergeCell ref="A15:B15"/>
    <mergeCell ref="A16:B16"/>
    <mergeCell ref="C16:F16"/>
    <mergeCell ref="A2:F2"/>
    <mergeCell ref="A3:F3"/>
    <mergeCell ref="A4:F4"/>
    <mergeCell ref="A5:F5"/>
    <mergeCell ref="A8:F8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Lizana da Silva Borges</dc:creator>
  <cp:lastModifiedBy>Rafaela Ferreira</cp:lastModifiedBy>
  <cp:lastPrinted>2023-07-07T17:49:27Z</cp:lastPrinted>
  <dcterms:created xsi:type="dcterms:W3CDTF">2023-06-05T18:15:09Z</dcterms:created>
  <dcterms:modified xsi:type="dcterms:W3CDTF">2023-07-07T17:50:56Z</dcterms:modified>
</cp:coreProperties>
</file>