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510" windowWidth="9720" windowHeight="7065" activeTab="0"/>
  </bookViews>
  <sheets>
    <sheet name="Orçamento" sheetId="1" r:id="rId1"/>
    <sheet name="Cronograma" sheetId="2" r:id="rId2"/>
    <sheet name="Composição" sheetId="3" r:id="rId3"/>
  </sheets>
  <definedNames>
    <definedName name="_xlnm.Print_Area" localSheetId="0">'Orçamento'!$A$1:$I$104</definedName>
    <definedName name="_xlnm.Print_Titles" localSheetId="0">'Orçamento'!$1:$7</definedName>
  </definedNames>
  <calcPr fullCalcOnLoad="1" fullPrecision="0"/>
</workbook>
</file>

<file path=xl/sharedStrings.xml><?xml version="1.0" encoding="utf-8"?>
<sst xmlns="http://schemas.openxmlformats.org/spreadsheetml/2006/main" count="338" uniqueCount="235">
  <si>
    <t>PLANILHA ORÇAMENTÁRIA</t>
  </si>
  <si>
    <t>ÁREA:</t>
  </si>
  <si>
    <t>OBRA:</t>
  </si>
  <si>
    <t>LOCAL:</t>
  </si>
  <si>
    <t>MUNICÍPIO</t>
  </si>
  <si>
    <t>ITEM</t>
  </si>
  <si>
    <t>DISCRIMINAÇÃO</t>
  </si>
  <si>
    <t>QUANT.</t>
  </si>
  <si>
    <t>UNID.</t>
  </si>
  <si>
    <t>PREÇO</t>
  </si>
  <si>
    <t>UNITÁRIO</t>
  </si>
  <si>
    <t>São Joaquim</t>
  </si>
  <si>
    <t>BDI</t>
  </si>
  <si>
    <t>COM BDI</t>
  </si>
  <si>
    <t>PREÇO TOTAL</t>
  </si>
  <si>
    <t>1.0</t>
  </si>
  <si>
    <t>P R E F E I T U R A     M U N I C I P A L     D E     S Ã O    J O A Q U I M</t>
  </si>
  <si>
    <t>PRAÇA JOÃO RIBEIRO, 01 - CENTRO</t>
  </si>
  <si>
    <t xml:space="preserve">  CNPJ 82 561 093 /0001-98</t>
  </si>
  <si>
    <t xml:space="preserve">                    C R O N O G R A M A    F Í S I C O - F I N A N C E I R O</t>
  </si>
  <si>
    <t>INTERESSADO</t>
  </si>
  <si>
    <t>PREFEITURA MUNICIPAL DE SÃO JOAQUIM</t>
  </si>
  <si>
    <t>LOCAL</t>
  </si>
  <si>
    <t xml:space="preserve">DATA </t>
  </si>
  <si>
    <t>M Ê S</t>
  </si>
  <si>
    <t>SERVIÇOS</t>
  </si>
  <si>
    <t>PESO</t>
  </si>
  <si>
    <t>VALOR</t>
  </si>
  <si>
    <t>%</t>
  </si>
  <si>
    <t>R$</t>
  </si>
  <si>
    <t>1.1</t>
  </si>
  <si>
    <t>1.2</t>
  </si>
  <si>
    <t>1.3</t>
  </si>
  <si>
    <t>1.6</t>
  </si>
  <si>
    <t>_________________________________</t>
  </si>
  <si>
    <t>pç</t>
  </si>
  <si>
    <t>1.5</t>
  </si>
  <si>
    <t>1.7</t>
  </si>
  <si>
    <t>1.8</t>
  </si>
  <si>
    <t xml:space="preserve">m </t>
  </si>
  <si>
    <t>Tomada 3P+T 30A/440v, fornecimento e instalação</t>
  </si>
  <si>
    <t>Eletroduto PVC flexivel corrugado</t>
  </si>
  <si>
    <t>m</t>
  </si>
  <si>
    <t>INSTALAÇÃO PROVISÓRIAS</t>
  </si>
  <si>
    <t>1.1.1</t>
  </si>
  <si>
    <t>1.1.2</t>
  </si>
  <si>
    <t>Locação convencional de obra, através de gabarito de tábuas corridas pontaletadas, com reaproveitamento de 3 vezes</t>
  </si>
  <si>
    <t>subtotal</t>
  </si>
  <si>
    <t>INFRAESTRUTURA</t>
  </si>
  <si>
    <t>1.2.1</t>
  </si>
  <si>
    <t>1.2.2</t>
  </si>
  <si>
    <t>Impermeabilização de estruturas enterradas com tinta asfáltica duas demãos</t>
  </si>
  <si>
    <t>SUPRAESTRUTURA</t>
  </si>
  <si>
    <t>PAREDES E ESQUADRIAS</t>
  </si>
  <si>
    <t>Alvenaria em tijolo cerâmico furado 11,5x19x19cm, assentado em argamassa traço 1:4 (cimento e areia) e= 1cm</t>
  </si>
  <si>
    <t>COBERTURA</t>
  </si>
  <si>
    <t>1.5.2</t>
  </si>
  <si>
    <t>REVESTIMENTOS</t>
  </si>
  <si>
    <t>1.6.1</t>
  </si>
  <si>
    <t>Chapisco traço 1:4 (cimento e areia grossa) espessura 0,5cm preparo mecânico da argamassa</t>
  </si>
  <si>
    <t>1.6.2</t>
  </si>
  <si>
    <t>1.6.3</t>
  </si>
  <si>
    <t>1.6.4</t>
  </si>
  <si>
    <t>1.6.5</t>
  </si>
  <si>
    <t>PAVIMENTAÇÂO</t>
  </si>
  <si>
    <t>1.7.1</t>
  </si>
  <si>
    <t>1.7.2</t>
  </si>
  <si>
    <t>Rodapé em ceramica PEI-4, com 7 cm</t>
  </si>
  <si>
    <t>INSTALAÇÃO ELÉTRICA</t>
  </si>
  <si>
    <t>1.8.1</t>
  </si>
  <si>
    <t>1.8.2</t>
  </si>
  <si>
    <t>Pesquisa de Mercado</t>
  </si>
  <si>
    <t>Composição</t>
  </si>
  <si>
    <t>Disjuntor monofásico 10 a 30A</t>
  </si>
  <si>
    <t>m²</t>
  </si>
  <si>
    <t>m³</t>
  </si>
  <si>
    <t>CONCRETO FCK=25MPA, PREPARO COM BETONEIRA, SEM LANCAMENTO</t>
  </si>
  <si>
    <t>ARMADOR COM ENCARGOS COMPLEMENTARES</t>
  </si>
  <si>
    <t>FORMA TABUAS MADEIRA 3A P/ PECAS CONCRETO ARM, REAPR 2X, INCL MONTAGEM E DESMONTAGEM.</t>
  </si>
  <si>
    <t>CARPINTEIRO DE FORMAS COM ENCARGOS COMPLEMENTARES</t>
  </si>
  <si>
    <t>OPERADOR DE MÁQUINAS E EQUIPAMENTOS COM ENCARGOS COMPLEMENTARES</t>
  </si>
  <si>
    <t>PEDREIRO COM ENCARGOS COMPLEMENTARES</t>
  </si>
  <si>
    <t>SERVENTE COM ENCARGOS COMPLEMENTARES</t>
  </si>
  <si>
    <t>BETONEIRA CAPACIDADE NOMINAL DE 400 L, CAPACIDADE DE MISTURA 310 L, MOTOR ELÉTRICO TRIFÁSICO POTÊNCIA DE 2 HP, SEM CARREGADOR - CHP DIURNO. AF_10/2014</t>
  </si>
  <si>
    <t>ACO CA-50, 10,0 MM, VERGALHAO</t>
  </si>
  <si>
    <t>ACO CA-60, 4,2 MM, VERGALHAO</t>
  </si>
  <si>
    <t>ARAME RECOZIDO 18 BWG, 1,25 MM (0,01 KG/M)</t>
  </si>
  <si>
    <t>001</t>
  </si>
  <si>
    <t>SINAPI-I</t>
  </si>
  <si>
    <t xml:space="preserve">M3    </t>
  </si>
  <si>
    <t>SINAPI</t>
  </si>
  <si>
    <t>88309</t>
  </si>
  <si>
    <t>H</t>
  </si>
  <si>
    <t>88316</t>
  </si>
  <si>
    <t>90284</t>
  </si>
  <si>
    <t>88245</t>
  </si>
  <si>
    <t>1346</t>
  </si>
  <si>
    <t>88262</t>
  </si>
  <si>
    <t>88297</t>
  </si>
  <si>
    <t>88830</t>
  </si>
  <si>
    <t>43059</t>
  </si>
  <si>
    <t>M2</t>
  </si>
  <si>
    <t>Concreto armado 25MPA, incluindo formas, aço(corte e dobragem), espalhamento e adensamento e desforma</t>
  </si>
  <si>
    <t>43132</t>
  </si>
  <si>
    <t>KG</t>
  </si>
  <si>
    <t>CHP</t>
  </si>
  <si>
    <t>Administração 2021/2024</t>
  </si>
  <si>
    <t>Cabo de cobre isolamento anti-chama 450/750v 10,0mm², flexível</t>
  </si>
  <si>
    <t>43058</t>
  </si>
  <si>
    <t>1.2.3</t>
  </si>
  <si>
    <t xml:space="preserve">   </t>
  </si>
  <si>
    <t xml:space="preserve">Concreto armado dosado inclusive material, mao de obra, forma e escoramento (vigas de baldrame 15x30cm)   </t>
  </si>
  <si>
    <t>1.9</t>
  </si>
  <si>
    <t>1.9.1</t>
  </si>
  <si>
    <t>1.9.2</t>
  </si>
  <si>
    <t>Unid.</t>
  </si>
  <si>
    <t>INSTALAÇÃO HIDROSSANITÁRIA</t>
  </si>
  <si>
    <t>1.6.6</t>
  </si>
  <si>
    <t>1.9.3</t>
  </si>
  <si>
    <t>1.9.5</t>
  </si>
  <si>
    <t>1.9.7</t>
  </si>
  <si>
    <t xml:space="preserve">Interruptor simples de embutir 10A/250v 1 tecla, fornecimento e instalação </t>
  </si>
  <si>
    <t xml:space="preserve">     PREFEITURA MUNICIPAL DE SÃO JOAQUIM</t>
  </si>
  <si>
    <t>1.9.4</t>
  </si>
  <si>
    <t>Ralo sifonado de PVC</t>
  </si>
  <si>
    <t>1.4</t>
  </si>
  <si>
    <t>1.4.1</t>
  </si>
  <si>
    <t>1.4.3</t>
  </si>
  <si>
    <t>1.9.9</t>
  </si>
  <si>
    <t>1.8.3</t>
  </si>
  <si>
    <t>1.8.4</t>
  </si>
  <si>
    <t>1.8.5</t>
  </si>
  <si>
    <t>1.8.6</t>
  </si>
  <si>
    <t>1.8.7</t>
  </si>
  <si>
    <t>1.8.8</t>
  </si>
  <si>
    <t>1.8.9</t>
  </si>
  <si>
    <t>1.8.10</t>
  </si>
  <si>
    <t>1.8.11</t>
  </si>
  <si>
    <t xml:space="preserve">TOTAL  </t>
  </si>
  <si>
    <t xml:space="preserve">TOTAL GERAL </t>
  </si>
  <si>
    <t>1.8.12</t>
  </si>
  <si>
    <t>1.2.5</t>
  </si>
  <si>
    <t xml:space="preserve">Estrutura em madeira aparelhada para telha ondulada de fibrocimento, considerando na composição de custo a inclinação </t>
  </si>
  <si>
    <t>Telhamento com telha de fibrocimento 6mm, incluso acessórios de fixação e vedação, considerando na composição de custo a inclinação</t>
  </si>
  <si>
    <t>1.5.3</t>
  </si>
  <si>
    <t>1.5.4</t>
  </si>
  <si>
    <t>1.9.6</t>
  </si>
  <si>
    <t>1.9.8</t>
  </si>
  <si>
    <t>1.8.13</t>
  </si>
  <si>
    <t>1.8.14</t>
  </si>
  <si>
    <t>1.8.15</t>
  </si>
  <si>
    <t>Cabo de cobre isolamento anti-chama 450/750v 1,5mm², flexível</t>
  </si>
  <si>
    <t>1.6.7</t>
  </si>
  <si>
    <t>1.3.1</t>
  </si>
  <si>
    <t>CONSTRUÇÃO</t>
  </si>
  <si>
    <t xml:space="preserve">Concreto armado dosado inclusive material, mao de obra, forma e escoramento (sapatas 60x60x40cm) </t>
  </si>
  <si>
    <t>Janela de correr em alumínio, conforme projeto, incluso guarnição e vidro liso incolor</t>
  </si>
  <si>
    <t>Ismael Silva Pereira</t>
  </si>
  <si>
    <t>Eng° Resp. - CREA-SC 178954-1</t>
  </si>
  <si>
    <t>1.2.4</t>
  </si>
  <si>
    <t>1.4.2</t>
  </si>
  <si>
    <t>1.7.3</t>
  </si>
  <si>
    <t>1.7.4</t>
  </si>
  <si>
    <t>Porta de madeira correr 1A, 80x210x3cm, incluso aduela 2A, alizar 2A e dobradiças , completa</t>
  </si>
  <si>
    <t xml:space="preserve">Laje pré-moldada, para forro, enchimento em cerâmica, vigota treliçada, com capa de concreto 4cm </t>
  </si>
  <si>
    <t>Cabo de cobre isolamento anti-chama 450/750v 6,0mm², flexível</t>
  </si>
  <si>
    <t>Cabo de cobre isolamento anti-chama 450/750v 4,0mm², flexível</t>
  </si>
  <si>
    <t>Chuveiro elétrico comum corpo plástico tipo ducha fornecimento e instalação.</t>
  </si>
  <si>
    <t xml:space="preserve">Lastro com material granular, aplicado em pisos ou lajes sobre solo, espessura de *5 CM*. </t>
  </si>
  <si>
    <t xml:space="preserve">m³ </t>
  </si>
  <si>
    <t>Contrapiso em argamassa traço 1:4 (cimento e areia), preparo mecânico *5cm*</t>
  </si>
  <si>
    <t>Aterro manual com compactação mecânica</t>
  </si>
  <si>
    <t>1.7.5</t>
  </si>
  <si>
    <t>1.9.10</t>
  </si>
  <si>
    <t>Composição 01</t>
  </si>
  <si>
    <t>1.10</t>
  </si>
  <si>
    <t>1.10.1</t>
  </si>
  <si>
    <t>1.10.2</t>
  </si>
  <si>
    <t>1.10.4</t>
  </si>
  <si>
    <t>1.10.5</t>
  </si>
  <si>
    <t>1.10.6</t>
  </si>
  <si>
    <t>1.10.7</t>
  </si>
  <si>
    <t>1.10.8</t>
  </si>
  <si>
    <t>1.4.5</t>
  </si>
  <si>
    <t>Vergas e contravergas moldada in loco em concreto armado (11,5cm x 15cm)</t>
  </si>
  <si>
    <t>Portão de correr em chapa tipo painel,com porta social completa incluída, com requadro, trilhos e roldanas</t>
  </si>
  <si>
    <t xml:space="preserve">Concreto armado dosado inclusive material, mao de obra, forma e escoramento (Vigas de respaldo 14x15cm) </t>
  </si>
  <si>
    <t>Revestimento cerâmico para piso com placas tipo esmaltada extra de dimensões 45x45cm aplicada em ambientes de área entre 5m2 e 10m2</t>
  </si>
  <si>
    <t>Caixa enterrada hidráulica retangular, em concreto pré-moldado, dimensões internas: 
0,4x0,4x0,4 (Caixa de inspeção)</t>
  </si>
  <si>
    <t>Filtro anaeróbio circular, em concreto pré-moldado, diâmetro interno 1,10m, altura interna 1,50m.</t>
  </si>
  <si>
    <t>Sumidouro circular, em concreto pré-moldado, diâmetro interno 1,88m, altura interna 2,00m.</t>
  </si>
  <si>
    <t>Escavação manual para bloco de coroamento ou sapata (incluindo escavação para colocação de formas)</t>
  </si>
  <si>
    <t>FECHAMENTO COM BLOCO DE CONCRETO</t>
  </si>
  <si>
    <t>FECHAMENTO DO PERÍMETRO COM BLOCO DE CONCRETO</t>
  </si>
  <si>
    <t xml:space="preserve">Concreto armado dosado inclusive material, mao de obra, forma e escoramento (viga de baldrame 15x25cm)   </t>
  </si>
  <si>
    <t>1.10.3</t>
  </si>
  <si>
    <t>Concertina simples em aço galvanizado de alta resistência com espiral de 300mm</t>
  </si>
  <si>
    <t>1.10.9</t>
  </si>
  <si>
    <t xml:space="preserve">Concreto armado dosado inclusive material, mao de obra, forma e escoramento (arranques, pilares 15x30cm e vigas de respaldo 15x20cm) </t>
  </si>
  <si>
    <t>1.3.2</t>
  </si>
  <si>
    <t>Unid</t>
  </si>
  <si>
    <t>Escavação mecânizada para viga baldrame (30x20cm)</t>
  </si>
  <si>
    <t>1.5.1</t>
  </si>
  <si>
    <t>Impermeabilização de superfície com argamassa polimérica 3 demãos (por toda área de beiral)</t>
  </si>
  <si>
    <t>Revestimento cerâmico para paredes internas, 60x60 cm. (paredes internas do banheiro até o teto e parede úmida do quarto)</t>
  </si>
  <si>
    <t>Placa de obra em chapa galvanizada *n.22*, adesivada de *2,4 x 1,2*m.</t>
  </si>
  <si>
    <t>Reaterro manual de valas com compactação mecanizada</t>
  </si>
  <si>
    <t>Fundo selador acrílico, aplicação manual em parede, uma demão.</t>
  </si>
  <si>
    <t>Aplicação manual de pintura com tinta texturizada acrílica em paredes, Duas cores.</t>
  </si>
  <si>
    <t>Massa única para reboco (paredes internas, externas e inferior de toda a laje)</t>
  </si>
  <si>
    <t xml:space="preserve">Pintura esmalte acetinado em madeira, duas demãos, inclusive fundo para madeira. </t>
  </si>
  <si>
    <t>Tubo PVC, soldável, de 25MM, água fria (NBR-5648)</t>
  </si>
  <si>
    <t>Tubo PVC serie normal, DN 100MM, para esgoto (NBR 5688)</t>
  </si>
  <si>
    <t>Tubo PVC serie normal, DN 50MM, para esgoto (NBR 5688)</t>
  </si>
  <si>
    <t>Tubo PVC serie normal, DN 40MM, para esgoto (NBR 5688)</t>
  </si>
  <si>
    <t>Conexão soldavel esgoto - Fornecido e instalado.</t>
  </si>
  <si>
    <t>Conexão soldavel agua - Fornecido e instalado.</t>
  </si>
  <si>
    <t>Vaso sanitário sifonado com caixa acoplada louça branca, incluso engate flexível em plástico branco, 1/2 x 40cm, fornecimento e instalação</t>
  </si>
  <si>
    <t>Lavatório louça branca com coluna, 45x55cm ou equivalente, padrão médio. Fornecimento e instalação</t>
  </si>
  <si>
    <t>Caixa de gordura cilíndrica em concreto simples, pré-moldada, com diâmetro de 40cm e altura de 45cm,com tampa</t>
  </si>
  <si>
    <t>Tanque séptico circular, em concreto pré-moldado, diâmetro interno = 1,10M, altura interna = 2,50M, Volume útil:2138,2L.</t>
  </si>
  <si>
    <t>Lampada led 100w tipo bulbo com plafon,completa - Fornecimento e instalação</t>
  </si>
  <si>
    <t>Quadro de distribuição de energia em PVC, de embutir, para 6 disjuntores - Fornecimento e instalação.</t>
  </si>
  <si>
    <t>Reaterro mecanizado de vala com retroescavadeira de 1ª categoria em locais com baixo nível de interferência.</t>
  </si>
  <si>
    <t>M³</t>
  </si>
  <si>
    <t>Calha em chapa de aço galvanizado numero 24, desenvolvimento de 50cm, incluso tubo de queda em PVC</t>
  </si>
  <si>
    <t>Rufo externo/interno em chapa de aço galvanizado número 26, corte de 33 cm, incluso iça mento.</t>
  </si>
  <si>
    <t>14,97m²</t>
  </si>
  <si>
    <t>Gradil em ferro fixado em vãos de janelas, formado por barras chatas de 25x4,8mm.</t>
  </si>
  <si>
    <t>SINAPI 05/2023</t>
  </si>
  <si>
    <t>Alvenaria de vedação de blocos vazados de concreto de 14x19x39, assentamento com preparo manual</t>
  </si>
  <si>
    <t>Concreto armado dosado inclusive material, mao de obra, forma e escoramento (pilares 14x30cm</t>
  </si>
  <si>
    <t>São Joaquim, 13 de Julho de 2023.</t>
  </si>
  <si>
    <t>1.4.4</t>
  </si>
  <si>
    <t xml:space="preserve">GUARITA E FECHAMENTO DO PERÍMETRO - SECRETÁRIA DE OBRAS
  RUA FRANCISCO RIDES FERREIRA - BAIRRO SANTA PAULINA - SÃO JOAQUIM - SC
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</si>
</sst>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;[Red]0.00"/>
    <numFmt numFmtId="180" formatCode="#,##0.00_ ;\-#,##0.00\ 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#,##0.00000"/>
    <numFmt numFmtId="186" formatCode="[$-416]dddd\,\ d&quot; de &quot;mmmm&quot; de &quot;yyyy"/>
  </numFmts>
  <fonts count="7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4"/>
      <name val="GoudyHandtooled BT"/>
      <family val="0"/>
    </font>
    <font>
      <sz val="12"/>
      <name val="Arial"/>
      <family val="2"/>
    </font>
    <font>
      <b/>
      <i/>
      <sz val="9"/>
      <color indexed="17"/>
      <name val="Arial"/>
      <family val="2"/>
    </font>
    <font>
      <b/>
      <i/>
      <sz val="12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171" fontId="0" fillId="0" borderId="0" xfId="65" applyFont="1" applyAlignment="1">
      <alignment vertical="center"/>
    </xf>
    <xf numFmtId="2" fontId="0" fillId="0" borderId="0" xfId="65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7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71" fontId="0" fillId="0" borderId="0" xfId="65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center" vertical="center"/>
    </xf>
    <xf numFmtId="0" fontId="11" fillId="0" borderId="18" xfId="51" applyFont="1" applyBorder="1">
      <alignment/>
      <protection/>
    </xf>
    <xf numFmtId="0" fontId="11" fillId="0" borderId="0" xfId="51" applyFont="1" applyBorder="1">
      <alignment/>
      <protection/>
    </xf>
    <xf numFmtId="0" fontId="11" fillId="0" borderId="0" xfId="51" applyFont="1" applyBorder="1" applyAlignment="1">
      <alignment horizontal="center"/>
      <protection/>
    </xf>
    <xf numFmtId="39" fontId="11" fillId="0" borderId="0" xfId="49" applyNumberFormat="1" applyFont="1" applyBorder="1" applyAlignment="1">
      <alignment/>
    </xf>
    <xf numFmtId="9" fontId="11" fillId="0" borderId="0" xfId="54" applyFont="1" applyBorder="1" applyAlignment="1">
      <alignment horizontal="center"/>
    </xf>
    <xf numFmtId="0" fontId="11" fillId="0" borderId="19" xfId="51" applyFont="1" applyBorder="1">
      <alignment/>
      <protection/>
    </xf>
    <xf numFmtId="0" fontId="11" fillId="0" borderId="20" xfId="51" applyFont="1" applyBorder="1">
      <alignment/>
      <protection/>
    </xf>
    <xf numFmtId="0" fontId="11" fillId="0" borderId="21" xfId="51" applyFont="1" applyBorder="1" applyAlignment="1">
      <alignment horizontal="center"/>
      <protection/>
    </xf>
    <xf numFmtId="0" fontId="11" fillId="0" borderId="20" xfId="51" applyFont="1" applyBorder="1" applyAlignment="1">
      <alignment horizontal="center"/>
      <protection/>
    </xf>
    <xf numFmtId="0" fontId="11" fillId="0" borderId="22" xfId="51" applyFont="1" applyBorder="1">
      <alignment/>
      <protection/>
    </xf>
    <xf numFmtId="0" fontId="11" fillId="0" borderId="23" xfId="51" applyFont="1" applyBorder="1">
      <alignment/>
      <protection/>
    </xf>
    <xf numFmtId="0" fontId="11" fillId="0" borderId="24" xfId="51" applyFont="1" applyBorder="1" applyAlignment="1">
      <alignment horizontal="center"/>
      <protection/>
    </xf>
    <xf numFmtId="0" fontId="11" fillId="0" borderId="23" xfId="51" applyFont="1" applyBorder="1" applyAlignment="1">
      <alignment horizontal="center"/>
      <protection/>
    </xf>
    <xf numFmtId="0" fontId="11" fillId="0" borderId="17" xfId="51" applyFont="1" applyBorder="1" applyAlignment="1">
      <alignment horizontal="center"/>
      <protection/>
    </xf>
    <xf numFmtId="39" fontId="11" fillId="0" borderId="17" xfId="49" applyNumberFormat="1" applyFont="1" applyBorder="1" applyAlignment="1">
      <alignment horizontal="center"/>
    </xf>
    <xf numFmtId="9" fontId="11" fillId="0" borderId="17" xfId="54" applyFont="1" applyBorder="1" applyAlignment="1">
      <alignment horizontal="center"/>
    </xf>
    <xf numFmtId="39" fontId="11" fillId="0" borderId="17" xfId="51" applyNumberFormat="1" applyFont="1" applyBorder="1" applyAlignment="1">
      <alignment horizontal="center"/>
      <protection/>
    </xf>
    <xf numFmtId="0" fontId="12" fillId="0" borderId="20" xfId="51" applyFont="1" applyBorder="1">
      <alignment/>
      <protection/>
    </xf>
    <xf numFmtId="2" fontId="11" fillId="0" borderId="11" xfId="51" applyNumberFormat="1" applyFont="1" applyBorder="1">
      <alignment/>
      <protection/>
    </xf>
    <xf numFmtId="4" fontId="11" fillId="0" borderId="10" xfId="51" applyNumberFormat="1" applyFont="1" applyBorder="1">
      <alignment/>
      <protection/>
    </xf>
    <xf numFmtId="9" fontId="13" fillId="0" borderId="10" xfId="54" applyFont="1" applyBorder="1" applyAlignment="1">
      <alignment horizontal="center"/>
    </xf>
    <xf numFmtId="39" fontId="11" fillId="0" borderId="10" xfId="49" applyNumberFormat="1" applyFont="1" applyBorder="1" applyAlignment="1">
      <alignment/>
    </xf>
    <xf numFmtId="2" fontId="11" fillId="0" borderId="10" xfId="51" applyNumberFormat="1" applyFont="1" applyBorder="1">
      <alignment/>
      <protection/>
    </xf>
    <xf numFmtId="0" fontId="11" fillId="0" borderId="10" xfId="51" applyFont="1" applyBorder="1">
      <alignment/>
      <protection/>
    </xf>
    <xf numFmtId="0" fontId="11" fillId="0" borderId="25" xfId="51" applyFont="1" applyBorder="1">
      <alignment/>
      <protection/>
    </xf>
    <xf numFmtId="4" fontId="11" fillId="0" borderId="10" xfId="51" applyNumberFormat="1" applyFont="1" applyBorder="1" applyAlignment="1">
      <alignment horizontal="right"/>
      <protection/>
    </xf>
    <xf numFmtId="2" fontId="14" fillId="0" borderId="10" xfId="54" applyNumberFormat="1" applyFont="1" applyBorder="1" applyAlignment="1">
      <alignment horizontal="center"/>
    </xf>
    <xf numFmtId="0" fontId="11" fillId="0" borderId="26" xfId="51" applyFont="1" applyBorder="1">
      <alignment/>
      <protection/>
    </xf>
    <xf numFmtId="0" fontId="11" fillId="0" borderId="27" xfId="51" applyFont="1" applyBorder="1">
      <alignment/>
      <protection/>
    </xf>
    <xf numFmtId="2" fontId="11" fillId="0" borderId="27" xfId="51" applyNumberFormat="1" applyFont="1" applyBorder="1">
      <alignment/>
      <protection/>
    </xf>
    <xf numFmtId="4" fontId="11" fillId="0" borderId="27" xfId="51" applyNumberFormat="1" applyFont="1" applyBorder="1" applyAlignment="1">
      <alignment horizontal="right"/>
      <protection/>
    </xf>
    <xf numFmtId="2" fontId="14" fillId="0" borderId="28" xfId="51" applyNumberFormat="1" applyFont="1" applyBorder="1" applyAlignment="1">
      <alignment horizontal="center"/>
      <protection/>
    </xf>
    <xf numFmtId="39" fontId="11" fillId="0" borderId="27" xfId="49" applyNumberFormat="1" applyFont="1" applyBorder="1" applyAlignment="1">
      <alignment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39" fontId="11" fillId="0" borderId="0" xfId="49" applyNumberFormat="1" applyFont="1" applyAlignment="1">
      <alignment/>
    </xf>
    <xf numFmtId="9" fontId="11" fillId="0" borderId="0" xfId="54" applyFont="1" applyAlignment="1">
      <alignment horizontal="center"/>
    </xf>
    <xf numFmtId="39" fontId="11" fillId="0" borderId="0" xfId="51" applyNumberFormat="1" applyFont="1">
      <alignment/>
      <protection/>
    </xf>
    <xf numFmtId="4" fontId="1" fillId="0" borderId="0" xfId="0" applyNumberFormat="1" applyFont="1" applyBorder="1" applyAlignment="1">
      <alignment horizontal="right" vertical="center"/>
    </xf>
    <xf numFmtId="39" fontId="11" fillId="0" borderId="0" xfId="51" applyNumberFormat="1" applyFont="1" applyBorder="1" applyAlignment="1">
      <alignment/>
      <protection/>
    </xf>
    <xf numFmtId="49" fontId="12" fillId="0" borderId="11" xfId="51" applyNumberFormat="1" applyFont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39" fontId="11" fillId="0" borderId="0" xfId="51" applyNumberFormat="1" applyFont="1" applyAlignment="1">
      <alignment horizontal="center"/>
      <protection/>
    </xf>
    <xf numFmtId="39" fontId="0" fillId="0" borderId="0" xfId="51" applyNumberFormat="1" applyFont="1" applyAlignment="1">
      <alignment horizontal="center"/>
      <protection/>
    </xf>
    <xf numFmtId="2" fontId="11" fillId="0" borderId="0" xfId="51" applyNumberFormat="1" applyFont="1" applyBorder="1">
      <alignment/>
      <protection/>
    </xf>
    <xf numFmtId="4" fontId="11" fillId="0" borderId="0" xfId="51" applyNumberFormat="1" applyFont="1" applyBorder="1" applyAlignment="1">
      <alignment horizontal="right"/>
      <protection/>
    </xf>
    <xf numFmtId="2" fontId="14" fillId="0" borderId="0" xfId="51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 vertical="center"/>
    </xf>
    <xf numFmtId="4" fontId="0" fillId="0" borderId="10" xfId="65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0" xfId="51" applyFont="1" applyBorder="1" applyAlignment="1">
      <alignment/>
      <protection/>
    </xf>
    <xf numFmtId="0" fontId="0" fillId="0" borderId="30" xfId="0" applyBorder="1" applyAlignment="1">
      <alignment horizontal="center" vertical="center"/>
    </xf>
    <xf numFmtId="4" fontId="0" fillId="0" borderId="10" xfId="65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4" fontId="0" fillId="0" borderId="32" xfId="0" applyNumberFormat="1" applyFont="1" applyBorder="1" applyAlignment="1">
      <alignment horizontal="right" vertical="center"/>
    </xf>
    <xf numFmtId="0" fontId="6" fillId="33" borderId="3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31" xfId="65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39" fontId="11" fillId="0" borderId="35" xfId="51" applyNumberFormat="1" applyFont="1" applyBorder="1">
      <alignment/>
      <protection/>
    </xf>
    <xf numFmtId="39" fontId="11" fillId="0" borderId="31" xfId="49" applyNumberFormat="1" applyFont="1" applyBorder="1" applyAlignment="1">
      <alignment/>
    </xf>
    <xf numFmtId="39" fontId="11" fillId="0" borderId="36" xfId="49" applyNumberFormat="1" applyFont="1" applyBorder="1" applyAlignment="1">
      <alignment/>
    </xf>
    <xf numFmtId="49" fontId="16" fillId="34" borderId="37" xfId="0" applyNumberFormat="1" applyFont="1" applyFill="1" applyBorder="1" applyAlignment="1" applyProtection="1">
      <alignment horizontal="center" wrapText="1"/>
      <protection locked="0"/>
    </xf>
    <xf numFmtId="0" fontId="16" fillId="0" borderId="37" xfId="0" applyFont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wrapText="1"/>
      <protection locked="0"/>
    </xf>
    <xf numFmtId="4" fontId="67" fillId="0" borderId="37" xfId="0" applyNumberFormat="1" applyFont="1" applyBorder="1" applyAlignment="1">
      <alignment horizontal="center" wrapText="1"/>
    </xf>
    <xf numFmtId="49" fontId="16" fillId="34" borderId="38" xfId="0" applyNumberFormat="1" applyFont="1" applyFill="1" applyBorder="1" applyAlignment="1" applyProtection="1">
      <alignment horizontal="center" wrapText="1"/>
      <protection locked="0"/>
    </xf>
    <xf numFmtId="0" fontId="16" fillId="0" borderId="38" xfId="0" applyFont="1" applyBorder="1" applyAlignment="1">
      <alignment horizontal="center" wrapText="1"/>
    </xf>
    <xf numFmtId="0" fontId="16" fillId="34" borderId="38" xfId="0" applyFont="1" applyFill="1" applyBorder="1" applyAlignment="1" applyProtection="1">
      <alignment horizontal="center" wrapText="1"/>
      <protection locked="0"/>
    </xf>
    <xf numFmtId="4" fontId="67" fillId="0" borderId="38" xfId="0" applyNumberFormat="1" applyFont="1" applyBorder="1" applyAlignment="1">
      <alignment horizontal="center" wrapText="1"/>
    </xf>
    <xf numFmtId="49" fontId="16" fillId="35" borderId="37" xfId="0" applyNumberFormat="1" applyFont="1" applyFill="1" applyBorder="1" applyAlignment="1" applyProtection="1">
      <alignment horizontal="center" wrapText="1"/>
      <protection locked="0"/>
    </xf>
    <xf numFmtId="0" fontId="16" fillId="35" borderId="37" xfId="0" applyFont="1" applyFill="1" applyBorder="1" applyAlignment="1" applyProtection="1">
      <alignment horizontal="center" wrapText="1"/>
      <protection locked="0"/>
    </xf>
    <xf numFmtId="49" fontId="16" fillId="34" borderId="39" xfId="0" applyNumberFormat="1" applyFont="1" applyFill="1" applyBorder="1" applyAlignment="1" applyProtection="1">
      <alignment horizontal="center" wrapText="1"/>
      <protection locked="0"/>
    </xf>
    <xf numFmtId="0" fontId="16" fillId="0" borderId="39" xfId="0" applyFont="1" applyBorder="1" applyAlignment="1">
      <alignment horizontal="center" wrapText="1"/>
    </xf>
    <xf numFmtId="0" fontId="16" fillId="34" borderId="39" xfId="0" applyFont="1" applyFill="1" applyBorder="1" applyAlignment="1" applyProtection="1">
      <alignment horizontal="center" wrapText="1"/>
      <protection locked="0"/>
    </xf>
    <xf numFmtId="4" fontId="67" fillId="0" borderId="39" xfId="0" applyNumberFormat="1" applyFont="1" applyBorder="1" applyAlignment="1">
      <alignment horizontal="center" wrapText="1"/>
    </xf>
    <xf numFmtId="49" fontId="16" fillId="35" borderId="38" xfId="0" applyNumberFormat="1" applyFont="1" applyFill="1" applyBorder="1" applyAlignment="1" applyProtection="1">
      <alignment horizontal="center" wrapText="1"/>
      <protection locked="0"/>
    </xf>
    <xf numFmtId="0" fontId="16" fillId="35" borderId="38" xfId="0" applyFont="1" applyFill="1" applyBorder="1" applyAlignment="1" applyProtection="1">
      <alignment horizontal="center" wrapText="1"/>
      <protection locked="0"/>
    </xf>
    <xf numFmtId="0" fontId="16" fillId="0" borderId="40" xfId="0" applyFont="1" applyBorder="1" applyAlignment="1">
      <alignment horizontal="left" vertical="center" wrapText="1"/>
    </xf>
    <xf numFmtId="0" fontId="12" fillId="0" borderId="25" xfId="51" applyNumberFormat="1" applyFont="1" applyBorder="1" applyAlignment="1">
      <alignment horizontal="center"/>
      <protection/>
    </xf>
    <xf numFmtId="49" fontId="12" fillId="0" borderId="13" xfId="51" applyNumberFormat="1" applyFont="1" applyBorder="1">
      <alignment/>
      <protection/>
    </xf>
    <xf numFmtId="0" fontId="12" fillId="0" borderId="10" xfId="51" applyFont="1" applyBorder="1">
      <alignment/>
      <protection/>
    </xf>
    <xf numFmtId="0" fontId="10" fillId="33" borderId="41" xfId="0" applyFont="1" applyFill="1" applyBorder="1" applyAlignment="1">
      <alignment horizontal="center" vertical="center"/>
    </xf>
    <xf numFmtId="171" fontId="68" fillId="0" borderId="17" xfId="65" applyFont="1" applyBorder="1" applyAlignment="1">
      <alignment horizontal="left" vertical="center"/>
    </xf>
    <xf numFmtId="0" fontId="11" fillId="0" borderId="32" xfId="51" applyFont="1" applyBorder="1" applyAlignment="1">
      <alignment/>
      <protection/>
    </xf>
    <xf numFmtId="171" fontId="0" fillId="0" borderId="0" xfId="65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" fontId="0" fillId="0" borderId="10" xfId="65" applyNumberFormat="1" applyFont="1" applyBorder="1" applyAlignment="1">
      <alignment horizontal="right" vertical="center"/>
    </xf>
    <xf numFmtId="4" fontId="0" fillId="0" borderId="10" xfId="65" applyNumberFormat="1" applyFont="1" applyBorder="1" applyAlignment="1">
      <alignment horizontal="center" vertical="center"/>
    </xf>
    <xf numFmtId="4" fontId="0" fillId="0" borderId="31" xfId="65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2" fontId="0" fillId="37" borderId="11" xfId="65" applyNumberFormat="1" applyFont="1" applyFill="1" applyBorder="1" applyAlignment="1">
      <alignment horizontal="right" vertical="center"/>
    </xf>
    <xf numFmtId="0" fontId="69" fillId="0" borderId="43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70" fillId="0" borderId="44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11" fillId="0" borderId="19" xfId="51" applyFont="1" applyBorder="1" applyAlignment="1">
      <alignment/>
      <protection/>
    </xf>
    <xf numFmtId="0" fontId="11" fillId="0" borderId="21" xfId="51" applyFont="1" applyBorder="1" applyAlignment="1">
      <alignment/>
      <protection/>
    </xf>
    <xf numFmtId="0" fontId="11" fillId="0" borderId="35" xfId="51" applyFont="1" applyBorder="1" applyAlignment="1">
      <alignment/>
      <protection/>
    </xf>
    <xf numFmtId="0" fontId="11" fillId="0" borderId="24" xfId="51" applyFont="1" applyBorder="1">
      <alignment/>
      <protection/>
    </xf>
    <xf numFmtId="0" fontId="11" fillId="0" borderId="49" xfId="51" applyFont="1" applyBorder="1">
      <alignment/>
      <protection/>
    </xf>
    <xf numFmtId="2" fontId="0" fillId="37" borderId="10" xfId="65" applyNumberFormat="1" applyFont="1" applyFill="1" applyBorder="1" applyAlignment="1">
      <alignment horizontal="right" vertical="center"/>
    </xf>
    <xf numFmtId="0" fontId="70" fillId="0" borderId="10" xfId="0" applyFont="1" applyBorder="1" applyAlignment="1">
      <alignment horizontal="left" vertical="center" wrapText="1"/>
    </xf>
    <xf numFmtId="0" fontId="70" fillId="37" borderId="10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" fontId="0" fillId="0" borderId="11" xfId="65" applyNumberFormat="1" applyFont="1" applyBorder="1" applyAlignment="1">
      <alignment horizontal="center" vertical="center"/>
    </xf>
    <xf numFmtId="4" fontId="0" fillId="0" borderId="11" xfId="65" applyNumberFormat="1" applyFont="1" applyBorder="1" applyAlignment="1">
      <alignment horizontal="right" vertical="center"/>
    </xf>
    <xf numFmtId="4" fontId="0" fillId="0" borderId="51" xfId="65" applyNumberFormat="1" applyFont="1" applyBorder="1" applyAlignment="1">
      <alignment horizontal="right" vertical="center"/>
    </xf>
    <xf numFmtId="0" fontId="70" fillId="0" borderId="12" xfId="0" applyFont="1" applyBorder="1" applyAlignment="1">
      <alignment horizontal="left" vertical="center"/>
    </xf>
    <xf numFmtId="2" fontId="70" fillId="37" borderId="10" xfId="65" applyNumberFormat="1" applyFont="1" applyFill="1" applyBorder="1" applyAlignment="1">
      <alignment horizontal="right" vertical="center"/>
    </xf>
    <xf numFmtId="4" fontId="70" fillId="0" borderId="10" xfId="65" applyNumberFormat="1" applyFont="1" applyBorder="1" applyAlignment="1">
      <alignment horizontal="right" vertical="center"/>
    </xf>
    <xf numFmtId="2" fontId="70" fillId="37" borderId="11" xfId="65" applyNumberFormat="1" applyFont="1" applyFill="1" applyBorder="1" applyAlignment="1">
      <alignment horizontal="right" vertical="center"/>
    </xf>
    <xf numFmtId="171" fontId="0" fillId="37" borderId="10" xfId="65" applyFont="1" applyFill="1" applyBorder="1" applyAlignment="1">
      <alignment horizontal="right" vertical="center"/>
    </xf>
    <xf numFmtId="2" fontId="0" fillId="0" borderId="10" xfId="65" applyNumberFormat="1" applyFont="1" applyBorder="1" applyAlignment="1">
      <alignment horizontal="right" vertical="center"/>
    </xf>
    <xf numFmtId="171" fontId="70" fillId="0" borderId="10" xfId="65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 vertical="center"/>
    </xf>
    <xf numFmtId="171" fontId="0" fillId="0" borderId="10" xfId="65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69" fillId="0" borderId="29" xfId="0" applyFont="1" applyBorder="1" applyAlignment="1">
      <alignment horizontal="right" vertical="center"/>
    </xf>
    <xf numFmtId="0" fontId="7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49" fontId="15" fillId="34" borderId="52" xfId="0" applyNumberFormat="1" applyFont="1" applyFill="1" applyBorder="1" applyAlignment="1" applyProtection="1">
      <alignment horizontal="center" wrapText="1"/>
      <protection locked="0"/>
    </xf>
    <xf numFmtId="49" fontId="15" fillId="34" borderId="53" xfId="0" applyNumberFormat="1" applyFont="1" applyFill="1" applyBorder="1" applyAlignment="1" applyProtection="1">
      <alignment horizontal="center" wrapText="1"/>
      <protection locked="0"/>
    </xf>
    <xf numFmtId="49" fontId="15" fillId="34" borderId="53" xfId="0" applyNumberFormat="1" applyFont="1" applyFill="1" applyBorder="1" applyAlignment="1" applyProtection="1">
      <alignment wrapText="1"/>
      <protection locked="0"/>
    </xf>
    <xf numFmtId="0" fontId="15" fillId="38" borderId="53" xfId="0" applyFont="1" applyFill="1" applyBorder="1" applyAlignment="1">
      <alignment/>
    </xf>
    <xf numFmtId="4" fontId="15" fillId="38" borderId="53" xfId="0" applyNumberFormat="1" applyFont="1" applyFill="1" applyBorder="1" applyAlignment="1">
      <alignment horizontal="center"/>
    </xf>
    <xf numFmtId="4" fontId="15" fillId="38" borderId="54" xfId="0" applyNumberFormat="1" applyFont="1" applyFill="1" applyBorder="1" applyAlignment="1">
      <alignment horizontal="center"/>
    </xf>
    <xf numFmtId="49" fontId="16" fillId="34" borderId="55" xfId="0" applyNumberFormat="1" applyFont="1" applyFill="1" applyBorder="1" applyAlignment="1" applyProtection="1">
      <alignment horizontal="center" wrapText="1"/>
      <protection locked="0"/>
    </xf>
    <xf numFmtId="4" fontId="16" fillId="0" borderId="56" xfId="0" applyNumberFormat="1" applyFont="1" applyBorder="1" applyAlignment="1">
      <alignment horizontal="center" wrapText="1"/>
    </xf>
    <xf numFmtId="49" fontId="16" fillId="34" borderId="57" xfId="0" applyNumberFormat="1" applyFont="1" applyFill="1" applyBorder="1" applyAlignment="1" applyProtection="1">
      <alignment horizontal="center" wrapText="1"/>
      <protection locked="0"/>
    </xf>
    <xf numFmtId="4" fontId="16" fillId="0" borderId="58" xfId="0" applyNumberFormat="1" applyFont="1" applyBorder="1" applyAlignment="1">
      <alignment horizontal="center" wrapText="1"/>
    </xf>
    <xf numFmtId="49" fontId="16" fillId="34" borderId="59" xfId="0" applyNumberFormat="1" applyFont="1" applyFill="1" applyBorder="1" applyAlignment="1" applyProtection="1">
      <alignment horizontal="center" wrapText="1"/>
      <protection locked="0"/>
    </xf>
    <xf numFmtId="49" fontId="16" fillId="35" borderId="57" xfId="0" applyNumberFormat="1" applyFont="1" applyFill="1" applyBorder="1" applyAlignment="1" applyProtection="1">
      <alignment horizontal="center" wrapText="1"/>
      <protection locked="0"/>
    </xf>
    <xf numFmtId="49" fontId="16" fillId="35" borderId="59" xfId="0" applyNumberFormat="1" applyFont="1" applyFill="1" applyBorder="1" applyAlignment="1" applyProtection="1">
      <alignment horizontal="center" wrapText="1"/>
      <protection locked="0"/>
    </xf>
    <xf numFmtId="49" fontId="16" fillId="35" borderId="60" xfId="0" applyNumberFormat="1" applyFont="1" applyFill="1" applyBorder="1" applyAlignment="1" applyProtection="1">
      <alignment horizontal="center" wrapText="1"/>
      <protection locked="0"/>
    </xf>
    <xf numFmtId="0" fontId="16" fillId="0" borderId="12" xfId="0" applyFont="1" applyBorder="1" applyAlignment="1">
      <alignment horizontal="left" vertical="center" wrapText="1"/>
    </xf>
    <xf numFmtId="0" fontId="16" fillId="0" borderId="60" xfId="0" applyFont="1" applyBorder="1" applyAlignment="1">
      <alignment horizontal="center" wrapText="1"/>
    </xf>
    <xf numFmtId="0" fontId="16" fillId="35" borderId="60" xfId="0" applyFont="1" applyFill="1" applyBorder="1" applyAlignment="1" applyProtection="1">
      <alignment horizontal="center" wrapText="1"/>
      <protection locked="0"/>
    </xf>
    <xf numFmtId="4" fontId="67" fillId="0" borderId="60" xfId="0" applyNumberFormat="1" applyFont="1" applyBorder="1" applyAlignment="1">
      <alignment horizontal="center" wrapText="1"/>
    </xf>
    <xf numFmtId="4" fontId="16" fillId="0" borderId="61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4" fontId="0" fillId="0" borderId="62" xfId="65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70" fillId="0" borderId="4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1" fillId="36" borderId="28" xfId="0" applyFont="1" applyFill="1" applyBorder="1" applyAlignment="1">
      <alignment horizontal="left" vertical="center"/>
    </xf>
    <xf numFmtId="4" fontId="1" fillId="36" borderId="66" xfId="65" applyNumberFormat="1" applyFont="1" applyFill="1" applyBorder="1" applyAlignment="1">
      <alignment horizontal="right" vertical="center"/>
    </xf>
    <xf numFmtId="4" fontId="69" fillId="0" borderId="45" xfId="65" applyNumberFormat="1" applyFont="1" applyBorder="1" applyAlignment="1">
      <alignment horizontal="right" vertical="center"/>
    </xf>
    <xf numFmtId="4" fontId="69" fillId="0" borderId="43" xfId="65" applyNumberFormat="1" applyFont="1" applyBorder="1" applyAlignment="1">
      <alignment horizontal="right" vertical="center"/>
    </xf>
    <xf numFmtId="4" fontId="69" fillId="0" borderId="44" xfId="65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1" fillId="0" borderId="67" xfId="65" applyNumberFormat="1" applyFont="1" applyBorder="1" applyAlignment="1">
      <alignment horizontal="right" vertical="center"/>
    </xf>
    <xf numFmtId="4" fontId="1" fillId="0" borderId="43" xfId="65" applyNumberFormat="1" applyFont="1" applyBorder="1" applyAlignment="1">
      <alignment horizontal="right" vertical="center"/>
    </xf>
    <xf numFmtId="4" fontId="1" fillId="0" borderId="44" xfId="65" applyNumberFormat="1" applyFont="1" applyBorder="1" applyAlignment="1">
      <alignment horizontal="right" vertical="center"/>
    </xf>
    <xf numFmtId="0" fontId="17" fillId="0" borderId="45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70" fillId="0" borderId="45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0" fillId="0" borderId="29" xfId="0" applyBorder="1" applyAlignment="1">
      <alignment/>
    </xf>
    <xf numFmtId="0" fontId="1" fillId="0" borderId="7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4" fontId="1" fillId="0" borderId="29" xfId="65" applyNumberFormat="1" applyFont="1" applyBorder="1" applyAlignment="1">
      <alignment horizontal="right" vertical="center"/>
    </xf>
    <xf numFmtId="4" fontId="1" fillId="0" borderId="33" xfId="65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0" borderId="73" xfId="0" applyFont="1" applyBorder="1" applyAlignment="1">
      <alignment horizontal="left" vertical="center"/>
    </xf>
    <xf numFmtId="0" fontId="1" fillId="0" borderId="45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4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36" borderId="77" xfId="0" applyFont="1" applyFill="1" applyBorder="1" applyAlignment="1">
      <alignment horizontal="right" vertical="center"/>
    </xf>
    <xf numFmtId="0" fontId="1" fillId="36" borderId="78" xfId="0" applyFont="1" applyFill="1" applyBorder="1" applyAlignment="1">
      <alignment horizontal="right" vertical="center"/>
    </xf>
    <xf numFmtId="0" fontId="1" fillId="36" borderId="79" xfId="0" applyFont="1" applyFill="1" applyBorder="1" applyAlignment="1">
      <alignment horizontal="right" vertical="center"/>
    </xf>
    <xf numFmtId="0" fontId="0" fillId="37" borderId="45" xfId="0" applyFill="1" applyBorder="1" applyAlignment="1">
      <alignment horizontal="center" vertical="center"/>
    </xf>
    <xf numFmtId="0" fontId="69" fillId="0" borderId="68" xfId="0" applyFont="1" applyBorder="1" applyAlignment="1">
      <alignment horizontal="left" vertical="center"/>
    </xf>
    <xf numFmtId="0" fontId="69" fillId="0" borderId="69" xfId="0" applyFont="1" applyBorder="1" applyAlignment="1">
      <alignment horizontal="left" vertical="center"/>
    </xf>
    <xf numFmtId="0" fontId="69" fillId="0" borderId="70" xfId="0" applyFont="1" applyBorder="1" applyAlignment="1">
      <alignment horizontal="left" vertic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0" fontId="1" fillId="0" borderId="8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4" fontId="10" fillId="0" borderId="45" xfId="51" applyNumberFormat="1" applyFont="1" applyBorder="1" applyAlignment="1">
      <alignment horizontal="center"/>
      <protection/>
    </xf>
    <xf numFmtId="4" fontId="10" fillId="0" borderId="43" xfId="51" applyNumberFormat="1" applyFont="1" applyBorder="1" applyAlignment="1">
      <alignment horizontal="center"/>
      <protection/>
    </xf>
    <xf numFmtId="4" fontId="10" fillId="0" borderId="44" xfId="51" applyNumberFormat="1" applyFont="1" applyBorder="1" applyAlignment="1">
      <alignment horizontal="center"/>
      <protection/>
    </xf>
    <xf numFmtId="0" fontId="1" fillId="0" borderId="45" xfId="51" applyNumberFormat="1" applyFont="1" applyBorder="1" applyAlignment="1">
      <alignment horizontal="center" wrapText="1"/>
      <protection/>
    </xf>
    <xf numFmtId="0" fontId="1" fillId="0" borderId="43" xfId="51" applyNumberFormat="1" applyFont="1" applyBorder="1" applyAlignment="1">
      <alignment horizontal="center" wrapText="1"/>
      <protection/>
    </xf>
    <xf numFmtId="0" fontId="1" fillId="0" borderId="44" xfId="51" applyNumberFormat="1" applyFont="1" applyBorder="1" applyAlignment="1">
      <alignment horizontal="center" wrapText="1"/>
      <protection/>
    </xf>
    <xf numFmtId="0" fontId="10" fillId="0" borderId="19" xfId="51" applyFont="1" applyBorder="1" applyAlignment="1">
      <alignment horizontal="left"/>
      <protection/>
    </xf>
    <xf numFmtId="0" fontId="10" fillId="0" borderId="21" xfId="51" applyFont="1" applyBorder="1" applyAlignment="1">
      <alignment horizontal="left"/>
      <protection/>
    </xf>
    <xf numFmtId="0" fontId="10" fillId="0" borderId="35" xfId="51" applyFont="1" applyBorder="1" applyAlignment="1">
      <alignment horizontal="left"/>
      <protection/>
    </xf>
    <xf numFmtId="0" fontId="5" fillId="0" borderId="19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35" xfId="51" applyFont="1" applyFill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2" xfId="51" applyFont="1" applyBorder="1" applyAlignment="1">
      <alignment horizontal="center"/>
      <protection/>
    </xf>
    <xf numFmtId="0" fontId="7" fillId="0" borderId="18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0" borderId="32" xfId="51" applyFont="1" applyBorder="1" applyAlignment="1">
      <alignment horizontal="center"/>
      <protection/>
    </xf>
    <xf numFmtId="0" fontId="8" fillId="0" borderId="18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32" xfId="51" applyFont="1" applyBorder="1" applyAlignment="1">
      <alignment horizontal="center"/>
      <protection/>
    </xf>
    <xf numFmtId="0" fontId="18" fillId="0" borderId="22" xfId="51" applyFont="1" applyBorder="1" applyAlignment="1">
      <alignment horizontal="center"/>
      <protection/>
    </xf>
    <xf numFmtId="0" fontId="18" fillId="0" borderId="24" xfId="51" applyFont="1" applyBorder="1" applyAlignment="1">
      <alignment horizontal="center"/>
      <protection/>
    </xf>
    <xf numFmtId="0" fontId="18" fillId="0" borderId="49" xfId="51" applyFont="1" applyBorder="1" applyAlignment="1">
      <alignment horizontal="center"/>
      <protection/>
    </xf>
    <xf numFmtId="0" fontId="10" fillId="0" borderId="45" xfId="51" applyFont="1" applyBorder="1" applyAlignment="1">
      <alignment horizontal="left"/>
      <protection/>
    </xf>
    <xf numFmtId="0" fontId="10" fillId="0" borderId="43" xfId="51" applyFont="1" applyBorder="1" applyAlignment="1">
      <alignment horizontal="left"/>
      <protection/>
    </xf>
    <xf numFmtId="0" fontId="10" fillId="0" borderId="44" xfId="51" applyFont="1" applyBorder="1" applyAlignment="1">
      <alignment horizontal="left"/>
      <protection/>
    </xf>
    <xf numFmtId="4" fontId="9" fillId="0" borderId="19" xfId="51" applyNumberFormat="1" applyFont="1" applyFill="1" applyBorder="1" applyAlignment="1">
      <alignment horizontal="center" vertical="center"/>
      <protection/>
    </xf>
    <xf numFmtId="4" fontId="9" fillId="0" borderId="21" xfId="51" applyNumberFormat="1" applyFont="1" applyFill="1" applyBorder="1" applyAlignment="1">
      <alignment horizontal="center" vertical="center"/>
      <protection/>
    </xf>
    <xf numFmtId="4" fontId="9" fillId="0" borderId="35" xfId="51" applyNumberFormat="1" applyFont="1" applyFill="1" applyBorder="1" applyAlignment="1">
      <alignment horizontal="center" vertical="center"/>
      <protection/>
    </xf>
    <xf numFmtId="4" fontId="9" fillId="0" borderId="18" xfId="51" applyNumberFormat="1" applyFont="1" applyFill="1" applyBorder="1" applyAlignment="1">
      <alignment horizontal="center" vertical="center"/>
      <protection/>
    </xf>
    <xf numFmtId="4" fontId="9" fillId="0" borderId="0" xfId="51" applyNumberFormat="1" applyFont="1" applyFill="1" applyBorder="1" applyAlignment="1">
      <alignment horizontal="center" vertical="center"/>
      <protection/>
    </xf>
    <xf numFmtId="4" fontId="9" fillId="0" borderId="32" xfId="51" applyNumberFormat="1" applyFont="1" applyFill="1" applyBorder="1" applyAlignment="1">
      <alignment horizontal="center" vertical="center"/>
      <protection/>
    </xf>
    <xf numFmtId="4" fontId="9" fillId="0" borderId="22" xfId="51" applyNumberFormat="1" applyFont="1" applyFill="1" applyBorder="1" applyAlignment="1">
      <alignment horizontal="center" vertical="center"/>
      <protection/>
    </xf>
    <xf numFmtId="4" fontId="9" fillId="0" borderId="24" xfId="51" applyNumberFormat="1" applyFont="1" applyFill="1" applyBorder="1" applyAlignment="1">
      <alignment horizontal="center" vertical="center"/>
      <protection/>
    </xf>
    <xf numFmtId="4" fontId="9" fillId="0" borderId="49" xfId="51" applyNumberFormat="1" applyFont="1" applyFill="1" applyBorder="1" applyAlignment="1">
      <alignment horizontal="center" vertical="center"/>
      <protection/>
    </xf>
    <xf numFmtId="39" fontId="0" fillId="0" borderId="0" xfId="51" applyNumberFormat="1" applyFont="1" applyAlignment="1">
      <alignment horizontal="center"/>
      <protection/>
    </xf>
    <xf numFmtId="39" fontId="11" fillId="0" borderId="0" xfId="51" applyNumberFormat="1" applyFont="1" applyAlignment="1">
      <alignment horizontal="center"/>
      <protection/>
    </xf>
    <xf numFmtId="0" fontId="10" fillId="0" borderId="45" xfId="51" applyFont="1" applyBorder="1" applyAlignment="1">
      <alignment horizontal="center"/>
      <protection/>
    </xf>
    <xf numFmtId="0" fontId="10" fillId="0" borderId="44" xfId="51" applyFont="1" applyBorder="1" applyAlignment="1">
      <alignment horizontal="center"/>
      <protection/>
    </xf>
    <xf numFmtId="17" fontId="10" fillId="0" borderId="45" xfId="51" applyNumberFormat="1" applyFont="1" applyBorder="1" applyAlignment="1">
      <alignment horizontal="center"/>
      <protection/>
    </xf>
    <xf numFmtId="17" fontId="10" fillId="0" borderId="43" xfId="51" applyNumberFormat="1" applyFont="1" applyBorder="1" applyAlignment="1">
      <alignment horizontal="center"/>
      <protection/>
    </xf>
    <xf numFmtId="17" fontId="10" fillId="0" borderId="44" xfId="51" applyNumberFormat="1" applyFont="1" applyBorder="1" applyAlignment="1">
      <alignment horizontal="center"/>
      <protection/>
    </xf>
    <xf numFmtId="0" fontId="10" fillId="0" borderId="22" xfId="51" applyFont="1" applyBorder="1" applyAlignment="1">
      <alignment horizontal="center"/>
      <protection/>
    </xf>
    <xf numFmtId="0" fontId="10" fillId="0" borderId="24" xfId="51" applyFont="1" applyBorder="1" applyAlignment="1">
      <alignment horizontal="center"/>
      <protection/>
    </xf>
    <xf numFmtId="0" fontId="10" fillId="0" borderId="81" xfId="51" applyFont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. modificado-02-06-2003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1</xdr:col>
      <xdr:colOff>476250</xdr:colOff>
      <xdr:row>4</xdr:row>
      <xdr:rowOff>85725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showZeros="0" tabSelected="1" zoomScalePageLayoutView="0" workbookViewId="0" topLeftCell="A79">
      <selection activeCell="N8" sqref="N8"/>
    </sheetView>
  </sheetViews>
  <sheetFormatPr defaultColWidth="9.140625" defaultRowHeight="12.75"/>
  <cols>
    <col min="1" max="1" width="8.7109375" style="10" customWidth="1"/>
    <col min="2" max="2" width="14.8515625" style="28" bestFit="1" customWidth="1"/>
    <col min="3" max="3" width="77.00390625" style="10" customWidth="1"/>
    <col min="4" max="4" width="6.140625" style="10" customWidth="1"/>
    <col min="5" max="5" width="10.57421875" style="10" customWidth="1"/>
    <col min="6" max="6" width="11.00390625" style="10" customWidth="1"/>
    <col min="7" max="7" width="11.00390625" style="97" customWidth="1"/>
    <col min="8" max="8" width="10.8515625" style="10" customWidth="1"/>
    <col min="9" max="9" width="13.8515625" style="10" customWidth="1"/>
  </cols>
  <sheetData>
    <row r="1" spans="1:9" ht="12.75">
      <c r="A1" s="246" t="s">
        <v>0</v>
      </c>
      <c r="B1" s="247"/>
      <c r="C1" s="247"/>
      <c r="D1" s="247"/>
      <c r="E1" s="247"/>
      <c r="F1" s="247"/>
      <c r="G1" s="247"/>
      <c r="H1" s="247"/>
      <c r="I1" s="248"/>
    </row>
    <row r="2" spans="1:9" ht="12.75">
      <c r="A2" s="249"/>
      <c r="B2" s="250"/>
      <c r="C2" s="250"/>
      <c r="D2" s="250"/>
      <c r="E2" s="250"/>
      <c r="F2" s="250"/>
      <c r="G2" s="250"/>
      <c r="H2" s="250"/>
      <c r="I2" s="251"/>
    </row>
    <row r="3" spans="1:9" ht="44.25" customHeight="1">
      <c r="A3" s="99" t="s">
        <v>2</v>
      </c>
      <c r="B3" s="8"/>
      <c r="C3" s="254" t="s">
        <v>234</v>
      </c>
      <c r="D3" s="255"/>
      <c r="E3" s="9" t="s">
        <v>3</v>
      </c>
      <c r="F3" s="136" t="s">
        <v>122</v>
      </c>
      <c r="G3" s="137"/>
      <c r="H3" s="11"/>
      <c r="I3" s="138"/>
    </row>
    <row r="4" spans="1:9" ht="26.25" customHeight="1">
      <c r="A4" s="99" t="s">
        <v>1</v>
      </c>
      <c r="B4" s="135" t="s">
        <v>227</v>
      </c>
      <c r="C4" s="256"/>
      <c r="D4" s="257"/>
      <c r="E4" s="9" t="s">
        <v>4</v>
      </c>
      <c r="F4" s="8" t="s">
        <v>11</v>
      </c>
      <c r="G4" s="94"/>
      <c r="H4" s="11"/>
      <c r="I4" s="100"/>
    </row>
    <row r="5" spans="1:9" ht="14.25" customHeight="1">
      <c r="A5" s="245"/>
      <c r="B5" s="242"/>
      <c r="C5" s="242"/>
      <c r="D5" s="242"/>
      <c r="E5" s="242"/>
      <c r="F5" s="242"/>
      <c r="G5" s="5"/>
      <c r="H5" s="12"/>
      <c r="I5" s="100"/>
    </row>
    <row r="6" spans="1:9" ht="12.75">
      <c r="A6" s="245" t="s">
        <v>5</v>
      </c>
      <c r="B6" s="220" t="s">
        <v>229</v>
      </c>
      <c r="C6" s="242" t="s">
        <v>6</v>
      </c>
      <c r="D6" s="242" t="s">
        <v>8</v>
      </c>
      <c r="E6" s="243" t="s">
        <v>7</v>
      </c>
      <c r="F6" s="4" t="s">
        <v>9</v>
      </c>
      <c r="G6" s="252" t="s">
        <v>12</v>
      </c>
      <c r="H6" s="4" t="s">
        <v>9</v>
      </c>
      <c r="I6" s="100" t="s">
        <v>14</v>
      </c>
    </row>
    <row r="7" spans="1:9" ht="16.5" customHeight="1" thickBot="1">
      <c r="A7" s="245"/>
      <c r="B7" s="221"/>
      <c r="C7" s="242"/>
      <c r="D7" s="242"/>
      <c r="E7" s="244"/>
      <c r="F7" s="5" t="s">
        <v>10</v>
      </c>
      <c r="G7" s="253"/>
      <c r="H7" s="5" t="s">
        <v>13</v>
      </c>
      <c r="I7" s="101"/>
    </row>
    <row r="8" spans="1:9" s="1" customFormat="1" ht="19.5" customHeight="1" thickBot="1">
      <c r="A8" s="32"/>
      <c r="B8" s="32"/>
      <c r="C8" s="32"/>
      <c r="D8" s="33"/>
      <c r="E8" s="132"/>
      <c r="F8" s="34"/>
      <c r="G8" s="35"/>
      <c r="H8" s="34"/>
      <c r="I8" s="34"/>
    </row>
    <row r="9" spans="1:9" s="1" customFormat="1" ht="13.5" thickBot="1">
      <c r="A9" s="102"/>
      <c r="B9" s="13"/>
      <c r="C9" s="13"/>
      <c r="D9" s="17"/>
      <c r="E9" s="29"/>
      <c r="F9" s="31"/>
      <c r="G9" s="30"/>
      <c r="H9" s="31"/>
      <c r="I9" s="103"/>
    </row>
    <row r="10" spans="1:9" s="1" customFormat="1" ht="28.5" customHeight="1" thickBot="1">
      <c r="A10" s="131" t="s">
        <v>15</v>
      </c>
      <c r="B10" s="86"/>
      <c r="C10" s="85" t="s">
        <v>154</v>
      </c>
      <c r="D10" s="87"/>
      <c r="E10" s="88"/>
      <c r="F10" s="87"/>
      <c r="G10" s="87"/>
      <c r="H10" s="87"/>
      <c r="I10" s="104"/>
    </row>
    <row r="11" spans="1:9" s="1" customFormat="1" ht="24" customHeight="1" thickBot="1">
      <c r="A11" s="207"/>
      <c r="B11" s="208"/>
      <c r="C11" s="209"/>
      <c r="D11" s="209"/>
      <c r="E11" s="210"/>
      <c r="F11" s="209"/>
      <c r="G11" s="209"/>
      <c r="H11" s="209"/>
      <c r="I11" s="211"/>
    </row>
    <row r="12" spans="1:9" s="1" customFormat="1" ht="25.5" customHeight="1">
      <c r="A12" s="212" t="s">
        <v>30</v>
      </c>
      <c r="B12" s="213"/>
      <c r="C12" s="228" t="s">
        <v>43</v>
      </c>
      <c r="D12" s="229"/>
      <c r="E12" s="229"/>
      <c r="F12" s="229"/>
      <c r="G12" s="229"/>
      <c r="H12" s="229"/>
      <c r="I12" s="230"/>
    </row>
    <row r="13" spans="1:9" s="1" customFormat="1" ht="12.75">
      <c r="A13" s="105" t="s">
        <v>44</v>
      </c>
      <c r="B13" s="7">
        <v>4813</v>
      </c>
      <c r="C13" s="3" t="s">
        <v>205</v>
      </c>
      <c r="D13" s="6" t="s">
        <v>74</v>
      </c>
      <c r="E13" s="160">
        <v>2.88</v>
      </c>
      <c r="F13" s="139">
        <v>250</v>
      </c>
      <c r="G13" s="95">
        <v>26.5</v>
      </c>
      <c r="H13" s="89">
        <f>(G13*F13/100)+F13</f>
        <v>316.25</v>
      </c>
      <c r="I13" s="106">
        <f>E13*H13</f>
        <v>910.8</v>
      </c>
    </row>
    <row r="14" spans="1:9" s="1" customFormat="1" ht="26.25" thickBot="1">
      <c r="A14" s="148" t="s">
        <v>45</v>
      </c>
      <c r="B14" s="144">
        <v>99059</v>
      </c>
      <c r="C14" s="154" t="s">
        <v>46</v>
      </c>
      <c r="D14" s="4" t="s">
        <v>42</v>
      </c>
      <c r="E14" s="150">
        <v>25.34</v>
      </c>
      <c r="F14" s="139">
        <v>40</v>
      </c>
      <c r="G14" s="95">
        <v>26.5</v>
      </c>
      <c r="H14" s="89">
        <f>(G14*F14/100)+F14</f>
        <v>50.6</v>
      </c>
      <c r="I14" s="106">
        <f>E14*H14</f>
        <v>1282.2</v>
      </c>
    </row>
    <row r="15" spans="1:9" s="1" customFormat="1" ht="20.25" customHeight="1" thickBot="1">
      <c r="A15" s="239"/>
      <c r="B15" s="240"/>
      <c r="C15" s="240"/>
      <c r="D15" s="240"/>
      <c r="E15" s="241"/>
      <c r="F15" s="147" t="s">
        <v>47</v>
      </c>
      <c r="G15" s="222">
        <f>SUM(I13:I14)</f>
        <v>2193</v>
      </c>
      <c r="H15" s="223"/>
      <c r="I15" s="224"/>
    </row>
    <row r="16" spans="1:9" s="1" customFormat="1" ht="25.5" customHeight="1">
      <c r="A16" s="107" t="s">
        <v>31</v>
      </c>
      <c r="B16" s="84"/>
      <c r="C16" s="235" t="s">
        <v>48</v>
      </c>
      <c r="D16" s="236"/>
      <c r="E16" s="236"/>
      <c r="F16" s="229"/>
      <c r="G16" s="229"/>
      <c r="H16" s="229"/>
      <c r="I16" s="230"/>
    </row>
    <row r="17" spans="1:9" s="1" customFormat="1" ht="25.5">
      <c r="A17" s="105" t="s">
        <v>49</v>
      </c>
      <c r="B17" s="7">
        <v>96523</v>
      </c>
      <c r="C17" s="91" t="s">
        <v>191</v>
      </c>
      <c r="D17" s="6" t="s">
        <v>75</v>
      </c>
      <c r="E17" s="160">
        <v>3.84</v>
      </c>
      <c r="F17" s="139">
        <v>90.66</v>
      </c>
      <c r="G17" s="95">
        <v>26.5</v>
      </c>
      <c r="H17" s="89">
        <f>(G17*F17/100)+F17</f>
        <v>114.68</v>
      </c>
      <c r="I17" s="106">
        <f>E17*H17</f>
        <v>440.37</v>
      </c>
    </row>
    <row r="18" spans="1:9" s="1" customFormat="1" ht="12.75">
      <c r="A18" s="105" t="s">
        <v>50</v>
      </c>
      <c r="B18" s="7">
        <v>93382</v>
      </c>
      <c r="C18" s="168" t="s">
        <v>206</v>
      </c>
      <c r="D18" s="6" t="s">
        <v>75</v>
      </c>
      <c r="E18" s="160">
        <v>2.64</v>
      </c>
      <c r="F18" s="139">
        <v>29.81</v>
      </c>
      <c r="G18" s="95">
        <v>26.5</v>
      </c>
      <c r="H18" s="89">
        <f>(G18*F18/100)+F18</f>
        <v>37.71</v>
      </c>
      <c r="I18" s="106">
        <f>E18*H18</f>
        <v>99.55</v>
      </c>
    </row>
    <row r="19" spans="1:9" s="1" customFormat="1" ht="25.5">
      <c r="A19" s="105" t="s">
        <v>109</v>
      </c>
      <c r="B19" s="90" t="s">
        <v>174</v>
      </c>
      <c r="C19" s="91" t="s">
        <v>155</v>
      </c>
      <c r="D19" s="6" t="s">
        <v>75</v>
      </c>
      <c r="E19" s="160">
        <v>0.9</v>
      </c>
      <c r="F19" s="170">
        <v>2757.81</v>
      </c>
      <c r="G19" s="95">
        <v>26.5</v>
      </c>
      <c r="H19" s="89">
        <f>(G19*F19/100)+F19</f>
        <v>3488.63</v>
      </c>
      <c r="I19" s="106">
        <f>E19*H19</f>
        <v>3139.77</v>
      </c>
    </row>
    <row r="20" spans="1:9" s="1" customFormat="1" ht="25.5">
      <c r="A20" s="105" t="s">
        <v>159</v>
      </c>
      <c r="B20" s="90" t="s">
        <v>174</v>
      </c>
      <c r="C20" s="91" t="s">
        <v>111</v>
      </c>
      <c r="D20" s="6" t="s">
        <v>75</v>
      </c>
      <c r="E20" s="160">
        <v>1</v>
      </c>
      <c r="F20" s="170">
        <v>2757.81</v>
      </c>
      <c r="G20" s="95">
        <v>26.5</v>
      </c>
      <c r="H20" s="89">
        <f>(G20*F20/100)+F20</f>
        <v>3488.63</v>
      </c>
      <c r="I20" s="106">
        <f>E20*H20</f>
        <v>3488.63</v>
      </c>
    </row>
    <row r="21" spans="1:11" s="1" customFormat="1" ht="13.5" thickBot="1">
      <c r="A21" s="105" t="s">
        <v>141</v>
      </c>
      <c r="B21" s="146">
        <v>98557</v>
      </c>
      <c r="C21" s="149" t="s">
        <v>51</v>
      </c>
      <c r="D21" s="4" t="s">
        <v>74</v>
      </c>
      <c r="E21" s="150">
        <v>16.5</v>
      </c>
      <c r="F21" s="139">
        <v>42.05</v>
      </c>
      <c r="G21" s="95">
        <v>26.5</v>
      </c>
      <c r="H21" s="89">
        <f>(G21*F21/100)+F21</f>
        <v>53.19</v>
      </c>
      <c r="I21" s="106">
        <f>E21*H21</f>
        <v>877.64</v>
      </c>
      <c r="K21"/>
    </row>
    <row r="22" spans="1:9" s="1" customFormat="1" ht="21" customHeight="1" thickBot="1">
      <c r="A22" s="239"/>
      <c r="B22" s="240"/>
      <c r="C22" s="240"/>
      <c r="D22" s="240"/>
      <c r="E22" s="241"/>
      <c r="F22" s="147" t="s">
        <v>47</v>
      </c>
      <c r="G22" s="222">
        <f>SUM(I17:I21)</f>
        <v>8045.96</v>
      </c>
      <c r="H22" s="223"/>
      <c r="I22" s="224"/>
    </row>
    <row r="23" spans="1:9" s="1" customFormat="1" ht="25.5" customHeight="1">
      <c r="A23" s="107" t="s">
        <v>32</v>
      </c>
      <c r="B23" s="84"/>
      <c r="C23" s="235" t="s">
        <v>52</v>
      </c>
      <c r="D23" s="236"/>
      <c r="E23" s="236"/>
      <c r="F23" s="229"/>
      <c r="G23" s="229"/>
      <c r="H23" s="229"/>
      <c r="I23" s="230"/>
    </row>
    <row r="24" spans="1:9" s="1" customFormat="1" ht="25.5">
      <c r="A24" s="148" t="s">
        <v>153</v>
      </c>
      <c r="B24" s="146" t="s">
        <v>174</v>
      </c>
      <c r="C24" s="91" t="s">
        <v>198</v>
      </c>
      <c r="D24" s="4" t="s">
        <v>75</v>
      </c>
      <c r="E24" s="150">
        <v>1.95</v>
      </c>
      <c r="F24" s="170">
        <v>2757.81</v>
      </c>
      <c r="G24" s="95">
        <v>26.5</v>
      </c>
      <c r="H24" s="89">
        <f>(G24*F24/100)+F24</f>
        <v>3488.63</v>
      </c>
      <c r="I24" s="106">
        <f>E24*H24</f>
        <v>6802.83</v>
      </c>
    </row>
    <row r="25" spans="1:9" s="1" customFormat="1" ht="26.25" thickBot="1">
      <c r="A25" s="148" t="s">
        <v>199</v>
      </c>
      <c r="B25" s="7">
        <v>101964</v>
      </c>
      <c r="C25" s="91" t="s">
        <v>164</v>
      </c>
      <c r="D25" s="6" t="s">
        <v>74</v>
      </c>
      <c r="E25" s="169">
        <v>26.55</v>
      </c>
      <c r="F25" s="170">
        <v>207.34</v>
      </c>
      <c r="G25" s="95">
        <v>26.5</v>
      </c>
      <c r="H25" s="89">
        <f>(G25*F25/100)+F25</f>
        <v>262.29</v>
      </c>
      <c r="I25" s="106">
        <f>E25*H25</f>
        <v>6963.8</v>
      </c>
    </row>
    <row r="26" spans="1:10" s="1" customFormat="1" ht="20.25" customHeight="1" thickBot="1">
      <c r="A26" s="239"/>
      <c r="B26" s="240"/>
      <c r="C26" s="240"/>
      <c r="D26" s="240"/>
      <c r="E26" s="241"/>
      <c r="F26" s="147" t="s">
        <v>47</v>
      </c>
      <c r="G26" s="222">
        <f>SUM(I24:I25)</f>
        <v>13766.63</v>
      </c>
      <c r="H26" s="223"/>
      <c r="I26" s="224"/>
      <c r="J26" s="180"/>
    </row>
    <row r="27" spans="1:9" s="1" customFormat="1" ht="25.5" customHeight="1">
      <c r="A27" s="107" t="s">
        <v>125</v>
      </c>
      <c r="B27" s="84"/>
      <c r="C27" s="235" t="s">
        <v>53</v>
      </c>
      <c r="D27" s="236"/>
      <c r="E27" s="236"/>
      <c r="F27" s="229"/>
      <c r="G27" s="229"/>
      <c r="H27" s="229"/>
      <c r="I27" s="230"/>
    </row>
    <row r="28" spans="1:9" s="1" customFormat="1" ht="25.5">
      <c r="A28" s="105" t="s">
        <v>126</v>
      </c>
      <c r="B28" s="7">
        <v>103330</v>
      </c>
      <c r="C28" s="92" t="s">
        <v>54</v>
      </c>
      <c r="D28" s="6" t="s">
        <v>74</v>
      </c>
      <c r="E28" s="160">
        <v>71.76</v>
      </c>
      <c r="F28" s="139">
        <v>75</v>
      </c>
      <c r="G28" s="95">
        <v>26.5</v>
      </c>
      <c r="H28" s="89">
        <f>(G28*F28/100)+F28</f>
        <v>94.88</v>
      </c>
      <c r="I28" s="106">
        <f>E28*H28</f>
        <v>6808.59</v>
      </c>
    </row>
    <row r="29" spans="1:9" s="1" customFormat="1" ht="12.75">
      <c r="A29" s="105" t="s">
        <v>160</v>
      </c>
      <c r="B29" s="7">
        <v>93187</v>
      </c>
      <c r="C29" s="92" t="s">
        <v>184</v>
      </c>
      <c r="D29" s="6" t="s">
        <v>42</v>
      </c>
      <c r="E29" s="169">
        <v>18.6</v>
      </c>
      <c r="F29" s="139">
        <v>110</v>
      </c>
      <c r="G29" s="95">
        <v>26.5</v>
      </c>
      <c r="H29" s="89">
        <f>(G29*F29/100)+F29</f>
        <v>139.15</v>
      </c>
      <c r="I29" s="106">
        <f>E29*H29</f>
        <v>2588.19</v>
      </c>
    </row>
    <row r="30" spans="1:9" s="1" customFormat="1" ht="25.5">
      <c r="A30" s="105" t="s">
        <v>127</v>
      </c>
      <c r="B30" s="7">
        <v>90790</v>
      </c>
      <c r="C30" s="92" t="s">
        <v>163</v>
      </c>
      <c r="D30" s="6" t="s">
        <v>35</v>
      </c>
      <c r="E30" s="160">
        <v>2</v>
      </c>
      <c r="F30" s="139">
        <v>840.91</v>
      </c>
      <c r="G30" s="95">
        <v>26.5</v>
      </c>
      <c r="H30" s="89">
        <f>(G30*F30/100)+F30</f>
        <v>1063.75</v>
      </c>
      <c r="I30" s="106">
        <f>E30*H30</f>
        <v>2127.5</v>
      </c>
    </row>
    <row r="31" spans="1:9" s="98" customFormat="1" ht="12.75">
      <c r="A31" s="105" t="s">
        <v>233</v>
      </c>
      <c r="B31" s="6">
        <v>94570</v>
      </c>
      <c r="C31" s="92" t="s">
        <v>156</v>
      </c>
      <c r="D31" s="6" t="s">
        <v>74</v>
      </c>
      <c r="E31" s="169">
        <v>4.75</v>
      </c>
      <c r="F31" s="170">
        <v>520.64</v>
      </c>
      <c r="G31" s="165">
        <v>26.5</v>
      </c>
      <c r="H31" s="166">
        <f>(G31*F31/100)+F31</f>
        <v>658.61</v>
      </c>
      <c r="I31" s="167">
        <f>E31*H31</f>
        <v>3128.4</v>
      </c>
    </row>
    <row r="32" spans="1:9" s="1" customFormat="1" ht="13.5" thickBot="1">
      <c r="A32" s="105" t="s">
        <v>183</v>
      </c>
      <c r="B32" s="6">
        <v>99861</v>
      </c>
      <c r="C32" s="92" t="s">
        <v>228</v>
      </c>
      <c r="D32" s="6" t="s">
        <v>74</v>
      </c>
      <c r="E32" s="160">
        <v>5.8</v>
      </c>
      <c r="F32" s="139">
        <v>500</v>
      </c>
      <c r="G32" s="165">
        <v>26.5</v>
      </c>
      <c r="H32" s="166">
        <f>(G32*F32/100)+F32</f>
        <v>632.5</v>
      </c>
      <c r="I32" s="167">
        <f>E32*H32</f>
        <v>3668.5</v>
      </c>
    </row>
    <row r="33" spans="1:9" s="1" customFormat="1" ht="20.25" customHeight="1" thickBot="1">
      <c r="A33" s="231"/>
      <c r="B33" s="232"/>
      <c r="C33" s="232"/>
      <c r="D33" s="206"/>
      <c r="E33" s="153"/>
      <c r="F33" s="151" t="s">
        <v>47</v>
      </c>
      <c r="G33" s="217">
        <f>SUM(I28:I32)</f>
        <v>18321.18</v>
      </c>
      <c r="H33" s="218"/>
      <c r="I33" s="219"/>
    </row>
    <row r="34" spans="1:9" s="1" customFormat="1" ht="25.5" customHeight="1">
      <c r="A34" s="107" t="s">
        <v>36</v>
      </c>
      <c r="B34" s="84"/>
      <c r="C34" s="228" t="s">
        <v>55</v>
      </c>
      <c r="D34" s="229"/>
      <c r="E34" s="229"/>
      <c r="F34" s="229"/>
      <c r="G34" s="229"/>
      <c r="H34" s="229"/>
      <c r="I34" s="230"/>
    </row>
    <row r="35" spans="1:9" s="1" customFormat="1" ht="25.5">
      <c r="A35" s="105" t="s">
        <v>202</v>
      </c>
      <c r="B35" s="6">
        <v>92539</v>
      </c>
      <c r="C35" s="161" t="s">
        <v>142</v>
      </c>
      <c r="D35" s="6" t="s">
        <v>74</v>
      </c>
      <c r="E35" s="169">
        <v>12.55</v>
      </c>
      <c r="F35" s="170">
        <v>129.88</v>
      </c>
      <c r="G35" s="95">
        <v>26.5</v>
      </c>
      <c r="H35" s="89">
        <f>(G35*F35/100)+F35</f>
        <v>164.3</v>
      </c>
      <c r="I35" s="106">
        <f>E35*H35</f>
        <v>2061.97</v>
      </c>
    </row>
    <row r="36" spans="1:9" s="1" customFormat="1" ht="25.5">
      <c r="A36" s="105" t="s">
        <v>56</v>
      </c>
      <c r="B36" s="6">
        <v>94207</v>
      </c>
      <c r="C36" s="92" t="s">
        <v>143</v>
      </c>
      <c r="D36" s="6" t="s">
        <v>74</v>
      </c>
      <c r="E36" s="169">
        <v>12.55</v>
      </c>
      <c r="F36" s="170">
        <v>42.75</v>
      </c>
      <c r="G36" s="95">
        <v>26.5</v>
      </c>
      <c r="H36" s="89">
        <f>(G36*F36/100)+F36</f>
        <v>54.08</v>
      </c>
      <c r="I36" s="106">
        <f>E36*H36</f>
        <v>678.7</v>
      </c>
    </row>
    <row r="37" spans="1:9" s="1" customFormat="1" ht="25.5">
      <c r="A37" s="105" t="s">
        <v>144</v>
      </c>
      <c r="B37" s="6">
        <v>94228</v>
      </c>
      <c r="C37" s="92" t="s">
        <v>225</v>
      </c>
      <c r="D37" s="6" t="s">
        <v>42</v>
      </c>
      <c r="E37" s="169">
        <v>6</v>
      </c>
      <c r="F37" s="170">
        <v>88.61</v>
      </c>
      <c r="G37" s="95">
        <v>26.5</v>
      </c>
      <c r="H37" s="89">
        <f>(G37*F37/100)+F37</f>
        <v>112.09</v>
      </c>
      <c r="I37" s="106">
        <f>E37*H37</f>
        <v>672.54</v>
      </c>
    </row>
    <row r="38" spans="1:9" s="1" customFormat="1" ht="25.5" customHeight="1" thickBot="1">
      <c r="A38" s="105" t="s">
        <v>145</v>
      </c>
      <c r="B38" s="6">
        <v>100327</v>
      </c>
      <c r="C38" s="92" t="s">
        <v>226</v>
      </c>
      <c r="D38" s="6" t="s">
        <v>42</v>
      </c>
      <c r="E38" s="172">
        <v>9.7</v>
      </c>
      <c r="F38" s="173">
        <v>59.34</v>
      </c>
      <c r="G38" s="95">
        <v>26.5</v>
      </c>
      <c r="H38" s="89">
        <f>(G38*F38/100)+F38</f>
        <v>75.07</v>
      </c>
      <c r="I38" s="106">
        <f>E38*H38</f>
        <v>728.18</v>
      </c>
    </row>
    <row r="39" spans="1:9" s="1" customFormat="1" ht="20.25" customHeight="1" thickBot="1">
      <c r="A39" s="239"/>
      <c r="B39" s="240"/>
      <c r="C39" s="240"/>
      <c r="D39" s="240"/>
      <c r="E39" s="241"/>
      <c r="F39" s="147" t="s">
        <v>47</v>
      </c>
      <c r="G39" s="222">
        <f>SUM(I35:I38)</f>
        <v>4141.39</v>
      </c>
      <c r="H39" s="223"/>
      <c r="I39" s="224"/>
    </row>
    <row r="40" spans="1:9" s="1" customFormat="1" ht="25.5" customHeight="1">
      <c r="A40" s="107" t="s">
        <v>33</v>
      </c>
      <c r="B40" s="84"/>
      <c r="C40" s="228" t="s">
        <v>57</v>
      </c>
      <c r="D40" s="229"/>
      <c r="E40" s="229"/>
      <c r="F40" s="229"/>
      <c r="G40" s="229"/>
      <c r="H40" s="229"/>
      <c r="I40" s="230"/>
    </row>
    <row r="41" spans="1:9" s="1" customFormat="1" ht="25.5">
      <c r="A41" s="105" t="s">
        <v>58</v>
      </c>
      <c r="B41" s="6">
        <v>87878</v>
      </c>
      <c r="C41" s="92" t="s">
        <v>59</v>
      </c>
      <c r="D41" s="6" t="s">
        <v>74</v>
      </c>
      <c r="E41" s="169">
        <v>170.07</v>
      </c>
      <c r="F41" s="170">
        <v>4.81</v>
      </c>
      <c r="G41" s="95">
        <v>26.5</v>
      </c>
      <c r="H41" s="89">
        <f aca="true" t="shared" si="0" ref="H41:H47">(G41*F41/100)+F41</f>
        <v>6.08</v>
      </c>
      <c r="I41" s="106">
        <f aca="true" t="shared" si="1" ref="I41:I47">E41*H41</f>
        <v>1034.03</v>
      </c>
    </row>
    <row r="42" spans="1:15" s="1" customFormat="1" ht="12.75">
      <c r="A42" s="105" t="s">
        <v>60</v>
      </c>
      <c r="B42" s="6">
        <v>89173</v>
      </c>
      <c r="C42" s="92" t="s">
        <v>209</v>
      </c>
      <c r="D42" s="6" t="s">
        <v>74</v>
      </c>
      <c r="E42" s="169">
        <v>170.07</v>
      </c>
      <c r="F42" s="170">
        <v>38.15</v>
      </c>
      <c r="G42" s="140">
        <v>26.5</v>
      </c>
      <c r="H42" s="139">
        <f t="shared" si="0"/>
        <v>48.26</v>
      </c>
      <c r="I42" s="141">
        <f t="shared" si="1"/>
        <v>8207.58</v>
      </c>
      <c r="N42" s="203"/>
      <c r="O42" s="203"/>
    </row>
    <row r="43" spans="1:15" s="1" customFormat="1" ht="25.5">
      <c r="A43" s="105" t="s">
        <v>61</v>
      </c>
      <c r="B43" s="6">
        <v>104611</v>
      </c>
      <c r="C43" s="92" t="s">
        <v>204</v>
      </c>
      <c r="D43" s="6" t="s">
        <v>74</v>
      </c>
      <c r="E43" s="169">
        <v>27.6</v>
      </c>
      <c r="F43" s="170">
        <v>76.87</v>
      </c>
      <c r="G43" s="95">
        <v>26.5</v>
      </c>
      <c r="H43" s="89">
        <f>(G43*F43/100)+F43</f>
        <v>97.24</v>
      </c>
      <c r="I43" s="106">
        <f>E43*H43</f>
        <v>2683.82</v>
      </c>
      <c r="N43" s="17"/>
      <c r="O43" s="180"/>
    </row>
    <row r="44" spans="1:15" s="1" customFormat="1" ht="25.5">
      <c r="A44" s="105" t="s">
        <v>62</v>
      </c>
      <c r="B44" s="7">
        <v>98555</v>
      </c>
      <c r="C44" s="149" t="s">
        <v>203</v>
      </c>
      <c r="D44" s="4" t="s">
        <v>74</v>
      </c>
      <c r="E44" s="150">
        <v>11.6</v>
      </c>
      <c r="F44" s="139">
        <v>26.91</v>
      </c>
      <c r="G44" s="95">
        <v>26.5</v>
      </c>
      <c r="H44" s="89">
        <f>(G44*F44/100)+F44</f>
        <v>34.04</v>
      </c>
      <c r="I44" s="106">
        <f>E44*H44</f>
        <v>394.86</v>
      </c>
      <c r="N44" s="203"/>
      <c r="O44" s="203"/>
    </row>
    <row r="45" spans="1:15" s="1" customFormat="1" ht="12.75">
      <c r="A45" s="105" t="s">
        <v>63</v>
      </c>
      <c r="B45" s="6">
        <v>88485</v>
      </c>
      <c r="C45" s="92" t="s">
        <v>207</v>
      </c>
      <c r="D45" s="6" t="s">
        <v>74</v>
      </c>
      <c r="E45" s="169">
        <v>170.07</v>
      </c>
      <c r="F45" s="170">
        <v>3.56</v>
      </c>
      <c r="G45" s="95">
        <v>26.5</v>
      </c>
      <c r="H45" s="89">
        <f t="shared" si="0"/>
        <v>4.5</v>
      </c>
      <c r="I45" s="106">
        <f t="shared" si="1"/>
        <v>765.32</v>
      </c>
      <c r="N45" s="203"/>
      <c r="O45" s="203"/>
    </row>
    <row r="46" spans="1:9" s="1" customFormat="1" ht="12.75">
      <c r="A46" s="105" t="s">
        <v>117</v>
      </c>
      <c r="B46" s="6">
        <v>88431</v>
      </c>
      <c r="C46" s="92" t="s">
        <v>208</v>
      </c>
      <c r="D46" s="6" t="s">
        <v>74</v>
      </c>
      <c r="E46" s="169">
        <v>170.07</v>
      </c>
      <c r="F46" s="170">
        <v>22.02</v>
      </c>
      <c r="G46" s="95">
        <v>26.5</v>
      </c>
      <c r="H46" s="89">
        <f t="shared" si="0"/>
        <v>27.86</v>
      </c>
      <c r="I46" s="106">
        <f t="shared" si="1"/>
        <v>4738.15</v>
      </c>
    </row>
    <row r="47" spans="1:9" s="1" customFormat="1" ht="13.5" thickBot="1">
      <c r="A47" s="105" t="s">
        <v>152</v>
      </c>
      <c r="B47" s="4">
        <v>102220</v>
      </c>
      <c r="C47" s="152" t="s">
        <v>210</v>
      </c>
      <c r="D47" s="4" t="s">
        <v>74</v>
      </c>
      <c r="E47" s="171">
        <v>6.8</v>
      </c>
      <c r="F47" s="170">
        <v>15.29</v>
      </c>
      <c r="G47" s="95">
        <v>26.5</v>
      </c>
      <c r="H47" s="89">
        <f t="shared" si="0"/>
        <v>19.34</v>
      </c>
      <c r="I47" s="106">
        <f t="shared" si="1"/>
        <v>131.51</v>
      </c>
    </row>
    <row r="48" spans="1:9" s="1" customFormat="1" ht="20.25" customHeight="1" thickBot="1">
      <c r="A48" s="262"/>
      <c r="B48" s="263"/>
      <c r="C48" s="263"/>
      <c r="D48" s="263"/>
      <c r="E48" s="264"/>
      <c r="F48" s="147" t="s">
        <v>47</v>
      </c>
      <c r="G48" s="222">
        <f>SUM(I41:I47)</f>
        <v>17955.27</v>
      </c>
      <c r="H48" s="223"/>
      <c r="I48" s="224"/>
    </row>
    <row r="49" spans="1:9" s="1" customFormat="1" ht="25.5" customHeight="1">
      <c r="A49" s="107" t="s">
        <v>37</v>
      </c>
      <c r="B49" s="84"/>
      <c r="C49" s="269" t="s">
        <v>64</v>
      </c>
      <c r="D49" s="270"/>
      <c r="E49" s="270"/>
      <c r="F49" s="270"/>
      <c r="G49" s="270"/>
      <c r="H49" s="270"/>
      <c r="I49" s="271"/>
    </row>
    <row r="50" spans="1:9" s="1" customFormat="1" ht="12.75">
      <c r="A50" s="105" t="s">
        <v>65</v>
      </c>
      <c r="B50" s="90">
        <v>94319</v>
      </c>
      <c r="C50" s="161" t="s">
        <v>171</v>
      </c>
      <c r="D50" s="6" t="s">
        <v>169</v>
      </c>
      <c r="E50" s="169">
        <v>4.5</v>
      </c>
      <c r="F50" s="170">
        <v>75.44</v>
      </c>
      <c r="G50" s="95">
        <v>26.5</v>
      </c>
      <c r="H50" s="89">
        <f>(G50*F50/100)+F50</f>
        <v>95.43</v>
      </c>
      <c r="I50" s="106">
        <f>E50*H50</f>
        <v>429.44</v>
      </c>
    </row>
    <row r="51" spans="1:9" s="1" customFormat="1" ht="13.5" customHeight="1">
      <c r="A51" s="105" t="s">
        <v>66</v>
      </c>
      <c r="B51" s="90">
        <v>96622</v>
      </c>
      <c r="C51" s="161" t="s">
        <v>168</v>
      </c>
      <c r="D51" s="6" t="s">
        <v>169</v>
      </c>
      <c r="E51" s="169">
        <v>0.63</v>
      </c>
      <c r="F51" s="170">
        <v>159.87</v>
      </c>
      <c r="G51" s="95">
        <v>26.5</v>
      </c>
      <c r="H51" s="89">
        <f>(G51*F51/100)+F51</f>
        <v>202.24</v>
      </c>
      <c r="I51" s="106">
        <f>E51*H51</f>
        <v>127.41</v>
      </c>
    </row>
    <row r="52" spans="1:9" s="1" customFormat="1" ht="12.75">
      <c r="A52" s="105" t="s">
        <v>161</v>
      </c>
      <c r="B52" s="7">
        <v>87692</v>
      </c>
      <c r="C52" s="92" t="s">
        <v>170</v>
      </c>
      <c r="D52" s="6" t="s">
        <v>74</v>
      </c>
      <c r="E52" s="169">
        <v>12.55</v>
      </c>
      <c r="F52" s="170">
        <v>55.53</v>
      </c>
      <c r="G52" s="95">
        <v>26.5</v>
      </c>
      <c r="H52" s="89">
        <f>(G52*F52/100)+F52</f>
        <v>70.25</v>
      </c>
      <c r="I52" s="106">
        <f>E52*H52</f>
        <v>881.64</v>
      </c>
    </row>
    <row r="53" spans="1:9" s="1" customFormat="1" ht="25.5">
      <c r="A53" s="105" t="s">
        <v>162</v>
      </c>
      <c r="B53" s="6">
        <v>87250</v>
      </c>
      <c r="C53" s="92" t="s">
        <v>187</v>
      </c>
      <c r="D53" s="6" t="s">
        <v>74</v>
      </c>
      <c r="E53" s="169">
        <v>14</v>
      </c>
      <c r="F53" s="170">
        <v>54.76</v>
      </c>
      <c r="G53" s="95">
        <v>26.5</v>
      </c>
      <c r="H53" s="89">
        <f>(G53*F53/100)+F53</f>
        <v>69.27</v>
      </c>
      <c r="I53" s="106">
        <f>E53*H53</f>
        <v>969.78</v>
      </c>
    </row>
    <row r="54" spans="1:9" s="1" customFormat="1" ht="13.5" thickBot="1">
      <c r="A54" s="105" t="s">
        <v>172</v>
      </c>
      <c r="B54" s="4">
        <v>88649</v>
      </c>
      <c r="C54" s="152" t="s">
        <v>67</v>
      </c>
      <c r="D54" s="4" t="s">
        <v>42</v>
      </c>
      <c r="E54" s="171">
        <v>16</v>
      </c>
      <c r="F54" s="170">
        <v>7.72</v>
      </c>
      <c r="G54" s="95">
        <v>26.5</v>
      </c>
      <c r="H54" s="89">
        <f>(G54*F54/100)+F54</f>
        <v>9.77</v>
      </c>
      <c r="I54" s="106">
        <f>E54*H54</f>
        <v>156.32</v>
      </c>
    </row>
    <row r="55" spans="1:9" s="1" customFormat="1" ht="20.25" customHeight="1" thickBot="1">
      <c r="A55" s="225"/>
      <c r="B55" s="226"/>
      <c r="C55" s="226"/>
      <c r="D55" s="226"/>
      <c r="E55" s="227"/>
      <c r="F55" s="147" t="s">
        <v>47</v>
      </c>
      <c r="G55" s="222">
        <f>SUM(I50:I54)</f>
        <v>2564.59</v>
      </c>
      <c r="H55" s="223"/>
      <c r="I55" s="224"/>
    </row>
    <row r="56" spans="1:9" s="1" customFormat="1" ht="25.5" customHeight="1">
      <c r="A56" s="163" t="s">
        <v>38</v>
      </c>
      <c r="B56" s="164"/>
      <c r="C56" s="275" t="s">
        <v>116</v>
      </c>
      <c r="D56" s="276"/>
      <c r="E56" s="276"/>
      <c r="F56" s="276"/>
      <c r="G56" s="276"/>
      <c r="H56" s="276"/>
      <c r="I56" s="277"/>
    </row>
    <row r="57" spans="1:9" s="1" customFormat="1" ht="12.75">
      <c r="A57" s="105" t="s">
        <v>69</v>
      </c>
      <c r="B57" s="6">
        <v>9868</v>
      </c>
      <c r="C57" s="3" t="s">
        <v>211</v>
      </c>
      <c r="D57" s="6" t="s">
        <v>42</v>
      </c>
      <c r="E57" s="174">
        <v>15</v>
      </c>
      <c r="F57" s="174">
        <v>4.5</v>
      </c>
      <c r="G57" s="95">
        <v>26.5</v>
      </c>
      <c r="H57" s="89">
        <f aca="true" t="shared" si="2" ref="H57:H67">(G57*F57/100)+F57</f>
        <v>5.69</v>
      </c>
      <c r="I57" s="106">
        <f aca="true" t="shared" si="3" ref="I57:I67">E57*H57</f>
        <v>85.35</v>
      </c>
    </row>
    <row r="58" spans="1:9" s="1" customFormat="1" ht="12.75">
      <c r="A58" s="105" t="s">
        <v>70</v>
      </c>
      <c r="B58" s="6">
        <v>9836</v>
      </c>
      <c r="C58" s="3" t="s">
        <v>212</v>
      </c>
      <c r="D58" s="6" t="s">
        <v>42</v>
      </c>
      <c r="E58" s="174">
        <v>8</v>
      </c>
      <c r="F58" s="174">
        <v>14.85</v>
      </c>
      <c r="G58" s="95">
        <v>26.5</v>
      </c>
      <c r="H58" s="89">
        <f t="shared" si="2"/>
        <v>18.79</v>
      </c>
      <c r="I58" s="106">
        <f t="shared" si="3"/>
        <v>150.32</v>
      </c>
    </row>
    <row r="59" spans="1:9" s="1" customFormat="1" ht="12.75">
      <c r="A59" s="105" t="s">
        <v>129</v>
      </c>
      <c r="B59" s="6">
        <v>9838</v>
      </c>
      <c r="C59" s="3" t="s">
        <v>213</v>
      </c>
      <c r="D59" s="6" t="s">
        <v>42</v>
      </c>
      <c r="E59" s="174">
        <v>3</v>
      </c>
      <c r="F59" s="174">
        <v>10.71</v>
      </c>
      <c r="G59" s="95">
        <v>26.5</v>
      </c>
      <c r="H59" s="89">
        <f t="shared" si="2"/>
        <v>13.55</v>
      </c>
      <c r="I59" s="106">
        <f t="shared" si="3"/>
        <v>40.65</v>
      </c>
    </row>
    <row r="60" spans="1:9" s="1" customFormat="1" ht="12.75">
      <c r="A60" s="105" t="s">
        <v>130</v>
      </c>
      <c r="B60" s="6">
        <v>89711</v>
      </c>
      <c r="C60" s="3" t="s">
        <v>214</v>
      </c>
      <c r="D60" s="6" t="s">
        <v>42</v>
      </c>
      <c r="E60" s="174">
        <v>3</v>
      </c>
      <c r="F60" s="174">
        <v>20.54</v>
      </c>
      <c r="G60" s="95">
        <v>27.5</v>
      </c>
      <c r="H60" s="89">
        <f>(G60*F60/100)+F60</f>
        <v>26.19</v>
      </c>
      <c r="I60" s="106">
        <f>E60*H60</f>
        <v>78.57</v>
      </c>
    </row>
    <row r="61" spans="1:9" s="1" customFormat="1" ht="25.5">
      <c r="A61" s="105" t="s">
        <v>131</v>
      </c>
      <c r="B61" s="90" t="s">
        <v>71</v>
      </c>
      <c r="C61" s="3" t="s">
        <v>215</v>
      </c>
      <c r="D61" s="6" t="s">
        <v>115</v>
      </c>
      <c r="E61" s="174">
        <v>9</v>
      </c>
      <c r="F61" s="174">
        <v>50</v>
      </c>
      <c r="G61" s="95">
        <v>26.5</v>
      </c>
      <c r="H61" s="89">
        <f t="shared" si="2"/>
        <v>63.25</v>
      </c>
      <c r="I61" s="106">
        <f t="shared" si="3"/>
        <v>569.25</v>
      </c>
    </row>
    <row r="62" spans="1:9" s="1" customFormat="1" ht="25.5">
      <c r="A62" s="105" t="s">
        <v>132</v>
      </c>
      <c r="B62" s="90" t="s">
        <v>71</v>
      </c>
      <c r="C62" s="3" t="s">
        <v>216</v>
      </c>
      <c r="D62" s="6" t="s">
        <v>115</v>
      </c>
      <c r="E62" s="174">
        <v>8</v>
      </c>
      <c r="F62" s="174">
        <v>30</v>
      </c>
      <c r="G62" s="95">
        <v>26.5</v>
      </c>
      <c r="H62" s="89">
        <f t="shared" si="2"/>
        <v>37.95</v>
      </c>
      <c r="I62" s="106">
        <f t="shared" si="3"/>
        <v>303.6</v>
      </c>
    </row>
    <row r="63" spans="1:9" s="1" customFormat="1" ht="12.75">
      <c r="A63" s="105" t="s">
        <v>133</v>
      </c>
      <c r="B63" s="162">
        <v>89482</v>
      </c>
      <c r="C63" s="3" t="s">
        <v>124</v>
      </c>
      <c r="D63" s="6" t="s">
        <v>115</v>
      </c>
      <c r="E63" s="174">
        <v>1</v>
      </c>
      <c r="F63" s="174">
        <v>39.47</v>
      </c>
      <c r="G63" s="95">
        <v>26.5</v>
      </c>
      <c r="H63" s="89">
        <f t="shared" si="2"/>
        <v>49.93</v>
      </c>
      <c r="I63" s="106">
        <f t="shared" si="3"/>
        <v>49.93</v>
      </c>
    </row>
    <row r="64" spans="1:9" s="1" customFormat="1" ht="25.5">
      <c r="A64" s="105" t="s">
        <v>134</v>
      </c>
      <c r="B64" s="6">
        <v>86932</v>
      </c>
      <c r="C64" s="92" t="s">
        <v>217</v>
      </c>
      <c r="D64" s="6" t="s">
        <v>115</v>
      </c>
      <c r="E64" s="174">
        <v>1</v>
      </c>
      <c r="F64" s="174">
        <v>481.01</v>
      </c>
      <c r="G64" s="95">
        <v>26.5</v>
      </c>
      <c r="H64" s="89">
        <f t="shared" si="2"/>
        <v>608.48</v>
      </c>
      <c r="I64" s="106">
        <f t="shared" si="3"/>
        <v>608.48</v>
      </c>
    </row>
    <row r="65" spans="1:9" s="1" customFormat="1" ht="25.5">
      <c r="A65" s="105" t="s">
        <v>135</v>
      </c>
      <c r="B65" s="90">
        <v>86903</v>
      </c>
      <c r="C65" s="92" t="s">
        <v>218</v>
      </c>
      <c r="D65" s="6" t="s">
        <v>115</v>
      </c>
      <c r="E65" s="174">
        <v>1</v>
      </c>
      <c r="F65" s="174">
        <v>353.63</v>
      </c>
      <c r="G65" s="140">
        <v>26.5</v>
      </c>
      <c r="H65" s="139">
        <f>(G65*F65/100)+F65</f>
        <v>447.34</v>
      </c>
      <c r="I65" s="141">
        <f>E65*H65</f>
        <v>447.34</v>
      </c>
    </row>
    <row r="66" spans="1:9" s="1" customFormat="1" ht="12.75">
      <c r="A66" s="105" t="s">
        <v>136</v>
      </c>
      <c r="B66" s="17">
        <v>100860</v>
      </c>
      <c r="C66" s="92" t="s">
        <v>167</v>
      </c>
      <c r="D66" s="6" t="s">
        <v>115</v>
      </c>
      <c r="E66" s="176">
        <v>1</v>
      </c>
      <c r="F66" s="176">
        <v>90.23</v>
      </c>
      <c r="G66" s="95">
        <v>26.5</v>
      </c>
      <c r="H66" s="89">
        <f>(G66*F66/100)+F66</f>
        <v>114.14</v>
      </c>
      <c r="I66" s="204">
        <f>E66*H66</f>
        <v>114.14</v>
      </c>
    </row>
    <row r="67" spans="1:9" s="1" customFormat="1" ht="25.5">
      <c r="A67" s="105" t="s">
        <v>137</v>
      </c>
      <c r="B67" s="90">
        <v>97896</v>
      </c>
      <c r="C67" s="205" t="s">
        <v>188</v>
      </c>
      <c r="D67" s="6" t="s">
        <v>115</v>
      </c>
      <c r="E67" s="174">
        <v>2</v>
      </c>
      <c r="F67" s="177">
        <v>319.96</v>
      </c>
      <c r="G67" s="140">
        <v>26.5</v>
      </c>
      <c r="H67" s="139">
        <f t="shared" si="2"/>
        <v>404.75</v>
      </c>
      <c r="I67" s="141">
        <f t="shared" si="3"/>
        <v>809.5</v>
      </c>
    </row>
    <row r="68" spans="1:9" s="1" customFormat="1" ht="25.5">
      <c r="A68" s="105" t="s">
        <v>140</v>
      </c>
      <c r="B68" s="6">
        <v>11881</v>
      </c>
      <c r="C68" s="92" t="s">
        <v>219</v>
      </c>
      <c r="D68" s="6" t="s">
        <v>115</v>
      </c>
      <c r="E68" s="174">
        <v>1</v>
      </c>
      <c r="F68" s="175">
        <v>153.52</v>
      </c>
      <c r="G68" s="140">
        <v>26.5</v>
      </c>
      <c r="H68" s="139">
        <f>(G68*F68/100)+F68</f>
        <v>194.2</v>
      </c>
      <c r="I68" s="141">
        <f>E68*H68</f>
        <v>194.2</v>
      </c>
    </row>
    <row r="69" spans="1:9" s="1" customFormat="1" ht="25.5">
      <c r="A69" s="105" t="s">
        <v>148</v>
      </c>
      <c r="B69" s="6">
        <v>98052</v>
      </c>
      <c r="C69" s="92" t="s">
        <v>220</v>
      </c>
      <c r="D69" s="6" t="s">
        <v>115</v>
      </c>
      <c r="E69" s="176">
        <v>1</v>
      </c>
      <c r="F69" s="177">
        <v>1936.53</v>
      </c>
      <c r="G69" s="140">
        <v>26.5</v>
      </c>
      <c r="H69" s="139">
        <f>(G69*F69/100)+F69</f>
        <v>2449.71</v>
      </c>
      <c r="I69" s="141">
        <f>E69*H69</f>
        <v>2449.71</v>
      </c>
    </row>
    <row r="70" spans="1:9" s="1" customFormat="1" ht="25.5">
      <c r="A70" s="105" t="s">
        <v>149</v>
      </c>
      <c r="B70" s="6">
        <v>98058</v>
      </c>
      <c r="C70" s="92" t="s">
        <v>189</v>
      </c>
      <c r="D70" s="6" t="s">
        <v>115</v>
      </c>
      <c r="E70" s="176">
        <v>1</v>
      </c>
      <c r="F70" s="177">
        <v>1681.37</v>
      </c>
      <c r="G70" s="140">
        <v>26.5</v>
      </c>
      <c r="H70" s="139">
        <f>(G70*F70/100)+F70</f>
        <v>2126.93</v>
      </c>
      <c r="I70" s="141">
        <f>E70*H70</f>
        <v>2126.93</v>
      </c>
    </row>
    <row r="71" spans="1:9" s="1" customFormat="1" ht="15" customHeight="1" thickBot="1">
      <c r="A71" s="105" t="s">
        <v>150</v>
      </c>
      <c r="B71" s="6">
        <v>98062</v>
      </c>
      <c r="C71" s="92" t="s">
        <v>190</v>
      </c>
      <c r="D71" s="6" t="s">
        <v>115</v>
      </c>
      <c r="E71" s="176">
        <v>1</v>
      </c>
      <c r="F71" s="177">
        <v>2873.97</v>
      </c>
      <c r="G71" s="140">
        <v>26.5</v>
      </c>
      <c r="H71" s="139">
        <f>(G71*F71/100)+F71</f>
        <v>3635.57</v>
      </c>
      <c r="I71" s="141">
        <f>E71*H71</f>
        <v>3635.57</v>
      </c>
    </row>
    <row r="72" spans="1:9" s="1" customFormat="1" ht="19.5" customHeight="1" thickBot="1">
      <c r="A72" s="233"/>
      <c r="B72" s="234"/>
      <c r="C72" s="234"/>
      <c r="D72" s="234"/>
      <c r="E72" s="234"/>
      <c r="F72" s="178" t="s">
        <v>47</v>
      </c>
      <c r="G72" s="237">
        <f>SUM(I57:I71)</f>
        <v>11663.54</v>
      </c>
      <c r="H72" s="237"/>
      <c r="I72" s="238"/>
    </row>
    <row r="73" spans="1:9" s="1" customFormat="1" ht="25.5" customHeight="1">
      <c r="A73" s="107" t="s">
        <v>112</v>
      </c>
      <c r="B73" s="84"/>
      <c r="C73" s="235" t="s">
        <v>68</v>
      </c>
      <c r="D73" s="236"/>
      <c r="E73" s="236"/>
      <c r="F73" s="236"/>
      <c r="G73" s="236"/>
      <c r="H73" s="236"/>
      <c r="I73" s="258"/>
    </row>
    <row r="74" spans="1:9" s="1" customFormat="1" ht="25.5">
      <c r="A74" s="105" t="s">
        <v>113</v>
      </c>
      <c r="B74" s="90" t="s">
        <v>71</v>
      </c>
      <c r="C74" s="92" t="s">
        <v>221</v>
      </c>
      <c r="D74" s="6" t="s">
        <v>200</v>
      </c>
      <c r="E74" s="169">
        <v>3</v>
      </c>
      <c r="F74" s="170">
        <v>120</v>
      </c>
      <c r="G74" s="95">
        <v>26.5</v>
      </c>
      <c r="H74" s="89">
        <f aca="true" t="shared" si="4" ref="H74:H83">(G74*F74/100)+F74</f>
        <v>151.8</v>
      </c>
      <c r="I74" s="106">
        <f aca="true" t="shared" si="5" ref="I74:I83">E74*H74</f>
        <v>455.4</v>
      </c>
    </row>
    <row r="75" spans="1:9" s="1" customFormat="1" ht="25.5">
      <c r="A75" s="105" t="s">
        <v>114</v>
      </c>
      <c r="B75" s="90">
        <v>101876</v>
      </c>
      <c r="C75" s="92" t="s">
        <v>222</v>
      </c>
      <c r="D75" s="6" t="s">
        <v>200</v>
      </c>
      <c r="E75" s="169">
        <v>1</v>
      </c>
      <c r="F75" s="170">
        <v>100.78</v>
      </c>
      <c r="G75" s="95">
        <v>26.5</v>
      </c>
      <c r="H75" s="89">
        <f t="shared" si="4"/>
        <v>127.49</v>
      </c>
      <c r="I75" s="106">
        <f t="shared" si="5"/>
        <v>127.49</v>
      </c>
    </row>
    <row r="76" spans="1:9" s="1" customFormat="1" ht="12.75">
      <c r="A76" s="105" t="s">
        <v>118</v>
      </c>
      <c r="B76" s="90">
        <v>980</v>
      </c>
      <c r="C76" s="161" t="s">
        <v>107</v>
      </c>
      <c r="D76" s="6" t="s">
        <v>39</v>
      </c>
      <c r="E76" s="169">
        <v>30</v>
      </c>
      <c r="F76" s="170">
        <v>9.09</v>
      </c>
      <c r="G76" s="95">
        <v>26.5</v>
      </c>
      <c r="H76" s="89">
        <f>(G76*F76/100)+F76</f>
        <v>11.5</v>
      </c>
      <c r="I76" s="106">
        <f>E76*H76</f>
        <v>345</v>
      </c>
    </row>
    <row r="77" spans="1:9" s="1" customFormat="1" ht="12.75">
      <c r="A77" s="105" t="s">
        <v>123</v>
      </c>
      <c r="B77" s="90">
        <v>982</v>
      </c>
      <c r="C77" s="161" t="s">
        <v>165</v>
      </c>
      <c r="D77" s="6" t="s">
        <v>39</v>
      </c>
      <c r="E77" s="169">
        <v>15</v>
      </c>
      <c r="F77" s="170">
        <v>4.76</v>
      </c>
      <c r="G77" s="95">
        <v>26.5</v>
      </c>
      <c r="H77" s="89">
        <f>(G77*F77/100)+F77</f>
        <v>6.02</v>
      </c>
      <c r="I77" s="106">
        <f>E77*H77</f>
        <v>90.3</v>
      </c>
    </row>
    <row r="78" spans="1:9" s="1" customFormat="1" ht="12.75">
      <c r="A78" s="105" t="s">
        <v>119</v>
      </c>
      <c r="B78" s="90">
        <v>981</v>
      </c>
      <c r="C78" s="161" t="s">
        <v>166</v>
      </c>
      <c r="D78" s="6" t="s">
        <v>39</v>
      </c>
      <c r="E78" s="169">
        <v>30</v>
      </c>
      <c r="F78" s="170">
        <v>3.31</v>
      </c>
      <c r="G78" s="95">
        <v>26.5</v>
      </c>
      <c r="H78" s="89">
        <f>(G78*F78/100)+F78</f>
        <v>4.19</v>
      </c>
      <c r="I78" s="106">
        <f>E78*H78</f>
        <v>125.7</v>
      </c>
    </row>
    <row r="79" spans="1:9" s="1" customFormat="1" ht="12.75">
      <c r="A79" s="105" t="s">
        <v>146</v>
      </c>
      <c r="B79" s="90">
        <v>1013</v>
      </c>
      <c r="C79" s="161" t="s">
        <v>151</v>
      </c>
      <c r="D79" s="6" t="s">
        <v>39</v>
      </c>
      <c r="E79" s="169">
        <v>50</v>
      </c>
      <c r="F79" s="170">
        <v>1.26</v>
      </c>
      <c r="G79" s="95">
        <v>26.5</v>
      </c>
      <c r="H79" s="89">
        <f>(G79*F79/100)+F79</f>
        <v>1.59</v>
      </c>
      <c r="I79" s="106">
        <f>E79*H79</f>
        <v>79.5</v>
      </c>
    </row>
    <row r="80" spans="1:9" ht="12.75">
      <c r="A80" s="105" t="s">
        <v>120</v>
      </c>
      <c r="B80" s="7">
        <v>93657</v>
      </c>
      <c r="C80" s="92" t="s">
        <v>73</v>
      </c>
      <c r="D80" s="6" t="s">
        <v>200</v>
      </c>
      <c r="E80" s="169">
        <v>4</v>
      </c>
      <c r="F80" s="170">
        <v>15.39</v>
      </c>
      <c r="G80" s="95">
        <v>26.5</v>
      </c>
      <c r="H80" s="89">
        <f t="shared" si="4"/>
        <v>19.47</v>
      </c>
      <c r="I80" s="106">
        <f t="shared" si="5"/>
        <v>77.88</v>
      </c>
    </row>
    <row r="81" spans="1:9" ht="12.75">
      <c r="A81" s="105" t="s">
        <v>147</v>
      </c>
      <c r="B81" s="7">
        <v>91953</v>
      </c>
      <c r="C81" s="92" t="s">
        <v>121</v>
      </c>
      <c r="D81" s="6" t="s">
        <v>200</v>
      </c>
      <c r="E81" s="169">
        <v>3</v>
      </c>
      <c r="F81" s="170">
        <v>31.81</v>
      </c>
      <c r="G81" s="95">
        <v>26.5</v>
      </c>
      <c r="H81" s="89">
        <f t="shared" si="4"/>
        <v>40.24</v>
      </c>
      <c r="I81" s="106">
        <f t="shared" si="5"/>
        <v>120.72</v>
      </c>
    </row>
    <row r="82" spans="1:10" ht="12.75">
      <c r="A82" s="105" t="s">
        <v>128</v>
      </c>
      <c r="B82" s="7">
        <v>91996</v>
      </c>
      <c r="C82" s="92" t="s">
        <v>40</v>
      </c>
      <c r="D82" s="6" t="s">
        <v>200</v>
      </c>
      <c r="E82" s="169">
        <v>10</v>
      </c>
      <c r="F82" s="170">
        <v>37.63</v>
      </c>
      <c r="G82" s="95">
        <v>26.5</v>
      </c>
      <c r="H82" s="89">
        <f t="shared" si="4"/>
        <v>47.6</v>
      </c>
      <c r="I82" s="106">
        <f t="shared" si="5"/>
        <v>476</v>
      </c>
      <c r="J82" t="s">
        <v>110</v>
      </c>
    </row>
    <row r="83" spans="1:9" ht="13.5" thickBot="1">
      <c r="A83" s="105" t="s">
        <v>173</v>
      </c>
      <c r="B83" s="144">
        <v>2688</v>
      </c>
      <c r="C83" s="152" t="s">
        <v>41</v>
      </c>
      <c r="D83" s="4" t="s">
        <v>39</v>
      </c>
      <c r="E83" s="171">
        <v>50</v>
      </c>
      <c r="F83" s="170">
        <v>2.59</v>
      </c>
      <c r="G83" s="95">
        <v>26.5</v>
      </c>
      <c r="H83" s="89">
        <f t="shared" si="4"/>
        <v>3.28</v>
      </c>
      <c r="I83" s="106">
        <f t="shared" si="5"/>
        <v>164</v>
      </c>
    </row>
    <row r="84" spans="1:9" ht="20.25" customHeight="1" thickBot="1">
      <c r="A84" s="268"/>
      <c r="B84" s="240"/>
      <c r="C84" s="240"/>
      <c r="D84" s="240"/>
      <c r="E84" s="241"/>
      <c r="F84" s="147" t="s">
        <v>47</v>
      </c>
      <c r="G84" s="222">
        <f>SUM(I74:I83)</f>
        <v>2061.99</v>
      </c>
      <c r="H84" s="223"/>
      <c r="I84" s="224"/>
    </row>
    <row r="85" spans="1:9" ht="25.5" customHeight="1">
      <c r="A85" s="107" t="s">
        <v>175</v>
      </c>
      <c r="B85" s="84"/>
      <c r="C85" s="235" t="s">
        <v>193</v>
      </c>
      <c r="D85" s="236"/>
      <c r="E85" s="236"/>
      <c r="F85" s="236"/>
      <c r="G85" s="236"/>
      <c r="H85" s="236"/>
      <c r="I85" s="258"/>
    </row>
    <row r="86" spans="1:9" ht="12.75">
      <c r="A86" s="179" t="s">
        <v>176</v>
      </c>
      <c r="B86" s="6">
        <v>96525</v>
      </c>
      <c r="C86" s="92" t="s">
        <v>201</v>
      </c>
      <c r="D86" s="6" t="s">
        <v>75</v>
      </c>
      <c r="E86" s="160">
        <v>56.34</v>
      </c>
      <c r="F86" s="139">
        <v>41.05</v>
      </c>
      <c r="G86" s="95">
        <v>26.5</v>
      </c>
      <c r="H86" s="89">
        <f aca="true" t="shared" si="6" ref="H86:H94">(G86*F86/100)+F86</f>
        <v>51.93</v>
      </c>
      <c r="I86" s="106">
        <f aca="true" t="shared" si="7" ref="I86:I94">E86*H86</f>
        <v>2925.74</v>
      </c>
    </row>
    <row r="87" spans="1:9" ht="25.5">
      <c r="A87" s="179" t="s">
        <v>177</v>
      </c>
      <c r="B87" s="6">
        <v>93375</v>
      </c>
      <c r="C87" s="91" t="s">
        <v>223</v>
      </c>
      <c r="D87" s="6" t="s">
        <v>75</v>
      </c>
      <c r="E87" s="160">
        <v>22.34</v>
      </c>
      <c r="F87" s="139">
        <v>19.15</v>
      </c>
      <c r="G87" s="95">
        <v>26.5</v>
      </c>
      <c r="H87" s="89">
        <f t="shared" si="6"/>
        <v>24.22</v>
      </c>
      <c r="I87" s="106">
        <f t="shared" si="7"/>
        <v>541.07</v>
      </c>
    </row>
    <row r="88" spans="1:9" ht="25.5">
      <c r="A88" s="179" t="s">
        <v>195</v>
      </c>
      <c r="B88" s="90" t="s">
        <v>174</v>
      </c>
      <c r="C88" s="91" t="s">
        <v>155</v>
      </c>
      <c r="D88" s="6" t="s">
        <v>75</v>
      </c>
      <c r="E88" s="160">
        <v>16</v>
      </c>
      <c r="F88" s="139">
        <v>2757.81</v>
      </c>
      <c r="G88" s="95">
        <v>26.5</v>
      </c>
      <c r="H88" s="89">
        <f t="shared" si="6"/>
        <v>3488.63</v>
      </c>
      <c r="I88" s="106">
        <f t="shared" si="7"/>
        <v>55818.08</v>
      </c>
    </row>
    <row r="89" spans="1:9" ht="25.5">
      <c r="A89" s="179" t="s">
        <v>178</v>
      </c>
      <c r="B89" s="90" t="s">
        <v>174</v>
      </c>
      <c r="C89" s="91" t="s">
        <v>194</v>
      </c>
      <c r="D89" s="6" t="s">
        <v>75</v>
      </c>
      <c r="E89" s="160">
        <v>13</v>
      </c>
      <c r="F89" s="139">
        <v>2757.81</v>
      </c>
      <c r="G89" s="95">
        <v>26.5</v>
      </c>
      <c r="H89" s="89">
        <f t="shared" si="6"/>
        <v>3488.63</v>
      </c>
      <c r="I89" s="106">
        <f t="shared" si="7"/>
        <v>45352.19</v>
      </c>
    </row>
    <row r="90" spans="1:9" ht="25.5">
      <c r="A90" s="179" t="s">
        <v>179</v>
      </c>
      <c r="B90" s="146" t="s">
        <v>174</v>
      </c>
      <c r="C90" s="92" t="s">
        <v>231</v>
      </c>
      <c r="D90" s="4" t="s">
        <v>75</v>
      </c>
      <c r="E90" s="150">
        <v>9.53</v>
      </c>
      <c r="F90" s="139">
        <v>2757.81</v>
      </c>
      <c r="G90" s="95">
        <v>26.5</v>
      </c>
      <c r="H90" s="89">
        <f t="shared" si="6"/>
        <v>3488.63</v>
      </c>
      <c r="I90" s="106">
        <f t="shared" si="7"/>
        <v>33246.64</v>
      </c>
    </row>
    <row r="91" spans="1:9" ht="25.5">
      <c r="A91" s="179" t="s">
        <v>180</v>
      </c>
      <c r="B91" s="6">
        <v>103319</v>
      </c>
      <c r="C91" s="92" t="s">
        <v>230</v>
      </c>
      <c r="D91" s="6" t="s">
        <v>74</v>
      </c>
      <c r="E91" s="160">
        <v>710</v>
      </c>
      <c r="F91" s="139">
        <v>98.89</v>
      </c>
      <c r="G91" s="140">
        <v>26.5</v>
      </c>
      <c r="H91" s="139">
        <f t="shared" si="6"/>
        <v>125.1</v>
      </c>
      <c r="I91" s="141">
        <f t="shared" si="7"/>
        <v>88821</v>
      </c>
    </row>
    <row r="92" spans="1:9" ht="25.5">
      <c r="A92" s="179" t="s">
        <v>181</v>
      </c>
      <c r="B92" s="146" t="s">
        <v>174</v>
      </c>
      <c r="C92" s="92" t="s">
        <v>186</v>
      </c>
      <c r="D92" s="4" t="s">
        <v>75</v>
      </c>
      <c r="E92" s="150">
        <v>8.4</v>
      </c>
      <c r="F92" s="139">
        <v>2757.81</v>
      </c>
      <c r="G92" s="95">
        <v>26.5</v>
      </c>
      <c r="H92" s="89">
        <f t="shared" si="6"/>
        <v>3488.63</v>
      </c>
      <c r="I92" s="106">
        <f t="shared" si="7"/>
        <v>29304.49</v>
      </c>
    </row>
    <row r="93" spans="1:9" ht="25.5">
      <c r="A93" s="179" t="s">
        <v>182</v>
      </c>
      <c r="B93" s="90">
        <v>37561</v>
      </c>
      <c r="C93" s="91" t="s">
        <v>185</v>
      </c>
      <c r="D93" s="6" t="s">
        <v>74</v>
      </c>
      <c r="E93" s="160">
        <v>10.3</v>
      </c>
      <c r="F93" s="139">
        <v>570.84</v>
      </c>
      <c r="G93" s="95">
        <v>26.5</v>
      </c>
      <c r="H93" s="89">
        <f t="shared" si="6"/>
        <v>722.11</v>
      </c>
      <c r="I93" s="106">
        <f t="shared" si="7"/>
        <v>7437.73</v>
      </c>
    </row>
    <row r="94" spans="1:9" ht="13.5" thickBot="1">
      <c r="A94" s="179" t="s">
        <v>197</v>
      </c>
      <c r="B94" s="90">
        <v>34347</v>
      </c>
      <c r="C94" s="92" t="s">
        <v>196</v>
      </c>
      <c r="D94" s="6" t="s">
        <v>42</v>
      </c>
      <c r="E94" s="160">
        <v>394</v>
      </c>
      <c r="F94" s="139">
        <v>22.46</v>
      </c>
      <c r="G94" s="95">
        <v>26.5</v>
      </c>
      <c r="H94" s="89">
        <f t="shared" si="6"/>
        <v>28.41</v>
      </c>
      <c r="I94" s="106">
        <f t="shared" si="7"/>
        <v>11193.54</v>
      </c>
    </row>
    <row r="95" spans="1:9" ht="21.75" customHeight="1" thickBot="1">
      <c r="A95" s="225"/>
      <c r="B95" s="226"/>
      <c r="C95" s="226"/>
      <c r="D95" s="226"/>
      <c r="E95" s="227"/>
      <c r="F95" s="147" t="s">
        <v>47</v>
      </c>
      <c r="G95" s="222">
        <f>SUM(I86:I94)</f>
        <v>274640.48</v>
      </c>
      <c r="H95" s="223"/>
      <c r="I95" s="224"/>
    </row>
    <row r="96" spans="1:9" ht="30" customHeight="1" thickBot="1">
      <c r="A96" s="145"/>
      <c r="B96" s="214"/>
      <c r="C96" s="215" t="s">
        <v>138</v>
      </c>
      <c r="D96" s="265"/>
      <c r="E96" s="266"/>
      <c r="F96" s="266"/>
      <c r="G96" s="266"/>
      <c r="H96" s="267"/>
      <c r="I96" s="216">
        <f>SUM(G15,G22,G26,G33,G39,G48,G55,G72,G84,G95)</f>
        <v>355354.03</v>
      </c>
    </row>
    <row r="97" spans="1:9" ht="13.5" thickBot="1">
      <c r="A97" s="259"/>
      <c r="B97" s="260"/>
      <c r="C97" s="260"/>
      <c r="D97" s="142"/>
      <c r="E97" s="142"/>
      <c r="F97" s="142"/>
      <c r="G97" s="142"/>
      <c r="H97" s="142"/>
      <c r="I97" s="143"/>
    </row>
    <row r="98" spans="1:9" ht="18.75" customHeight="1" thickBot="1">
      <c r="A98" s="259" t="s">
        <v>139</v>
      </c>
      <c r="B98" s="260"/>
      <c r="C98" s="261"/>
      <c r="D98" s="272">
        <f>I96</f>
        <v>355354.03</v>
      </c>
      <c r="E98" s="273"/>
      <c r="F98" s="273"/>
      <c r="G98" s="273"/>
      <c r="H98" s="273"/>
      <c r="I98" s="274"/>
    </row>
    <row r="99" spans="1:9" ht="12.75">
      <c r="A99" s="13"/>
      <c r="B99" s="13"/>
      <c r="C99" s="1"/>
      <c r="D99" s="17"/>
      <c r="E99" s="29"/>
      <c r="F99" s="31"/>
      <c r="G99" s="30"/>
      <c r="H99" s="31"/>
      <c r="I99" s="74"/>
    </row>
    <row r="100" spans="1:9" ht="18" customHeight="1">
      <c r="A100" s="13"/>
      <c r="B100" s="13"/>
      <c r="C100" s="77"/>
      <c r="D100" s="14"/>
      <c r="E100" s="2"/>
      <c r="F100" s="17" t="s">
        <v>232</v>
      </c>
      <c r="G100" s="17"/>
      <c r="H100" s="31"/>
      <c r="I100" s="74"/>
    </row>
    <row r="101" spans="1:9" ht="9" customHeight="1">
      <c r="A101" s="18"/>
      <c r="B101" s="13"/>
      <c r="C101" s="77"/>
      <c r="D101" s="17"/>
      <c r="E101" s="29"/>
      <c r="F101" s="31"/>
      <c r="G101" s="30"/>
      <c r="H101" s="31"/>
      <c r="I101" s="74"/>
    </row>
    <row r="102" spans="1:9" ht="15.75">
      <c r="A102" s="14"/>
      <c r="B102" s="19"/>
      <c r="C102" s="77" t="s">
        <v>34</v>
      </c>
      <c r="D102" s="2"/>
      <c r="E102" s="17"/>
      <c r="F102" s="20"/>
      <c r="G102" s="21"/>
      <c r="H102" s="17"/>
      <c r="I102" s="17"/>
    </row>
    <row r="103" spans="1:8" ht="15.75">
      <c r="A103" s="14"/>
      <c r="B103" s="16"/>
      <c r="C103" s="78" t="s">
        <v>157</v>
      </c>
      <c r="D103" s="22"/>
      <c r="E103" s="14"/>
      <c r="F103" s="22"/>
      <c r="G103" s="96"/>
      <c r="H103" s="22"/>
    </row>
    <row r="104" spans="1:9" ht="15.75">
      <c r="A104" s="14"/>
      <c r="B104" s="16"/>
      <c r="C104" s="78" t="s">
        <v>158</v>
      </c>
      <c r="D104" s="22"/>
      <c r="E104" s="14"/>
      <c r="F104" s="22"/>
      <c r="G104" s="96"/>
      <c r="H104" s="22"/>
      <c r="I104" s="23"/>
    </row>
    <row r="105" spans="1:9" ht="12.75">
      <c r="A105" s="18"/>
      <c r="B105" s="16"/>
      <c r="D105" s="2"/>
      <c r="E105" s="17"/>
      <c r="F105" s="17"/>
      <c r="G105" s="17"/>
      <c r="H105" s="22"/>
      <c r="I105" s="134"/>
    </row>
    <row r="106" spans="1:9" ht="12.75">
      <c r="A106" s="18"/>
      <c r="B106" s="19"/>
      <c r="C106" s="14"/>
      <c r="D106" s="22"/>
      <c r="E106" s="14"/>
      <c r="F106" s="22"/>
      <c r="G106" s="96"/>
      <c r="H106" s="22"/>
      <c r="I106" s="23"/>
    </row>
    <row r="107" spans="1:9" ht="12.75">
      <c r="A107" s="14"/>
      <c r="B107" s="19"/>
      <c r="D107" s="22"/>
      <c r="E107" s="14"/>
      <c r="F107" s="22"/>
      <c r="G107" s="96"/>
      <c r="H107" s="22"/>
      <c r="I107" s="23"/>
    </row>
    <row r="108" spans="1:9" ht="12.75">
      <c r="A108" s="14"/>
      <c r="B108" s="16"/>
      <c r="D108" s="22"/>
      <c r="E108" s="14"/>
      <c r="F108" s="22"/>
      <c r="G108" s="96"/>
      <c r="H108" s="22"/>
      <c r="I108" s="23"/>
    </row>
    <row r="109" spans="1:9" ht="12.75">
      <c r="A109" s="14"/>
      <c r="B109" s="16"/>
      <c r="D109" s="22"/>
      <c r="E109" s="14"/>
      <c r="F109" s="22"/>
      <c r="G109" s="96"/>
      <c r="H109" s="22"/>
      <c r="I109" s="23"/>
    </row>
    <row r="110" spans="1:9" ht="12.75">
      <c r="A110" s="14"/>
      <c r="B110" s="16"/>
      <c r="D110" s="22"/>
      <c r="E110" s="14"/>
      <c r="F110" s="22"/>
      <c r="G110" s="96"/>
      <c r="H110" s="22"/>
      <c r="I110" s="23"/>
    </row>
    <row r="111" spans="1:9" ht="12.75">
      <c r="A111" s="18"/>
      <c r="B111" s="16"/>
      <c r="D111" s="22"/>
      <c r="E111" s="14"/>
      <c r="F111" s="22"/>
      <c r="G111" s="96"/>
      <c r="H111" s="22"/>
      <c r="I111" s="23"/>
    </row>
    <row r="112" spans="1:9" ht="12.75">
      <c r="A112" s="14"/>
      <c r="B112" s="19"/>
      <c r="D112" s="22"/>
      <c r="E112" s="14"/>
      <c r="F112" s="22"/>
      <c r="G112" s="96"/>
      <c r="H112" s="22"/>
      <c r="I112" s="23"/>
    </row>
    <row r="113" spans="1:9" ht="12.75">
      <c r="A113" s="14"/>
      <c r="B113" s="16"/>
      <c r="C113" s="14"/>
      <c r="D113" s="22"/>
      <c r="E113" s="14"/>
      <c r="F113" s="22"/>
      <c r="G113" s="96"/>
      <c r="H113" s="22"/>
      <c r="I113" s="23"/>
    </row>
    <row r="114" spans="1:9" ht="12.75">
      <c r="A114" s="14"/>
      <c r="B114" s="16"/>
      <c r="C114" s="14"/>
      <c r="D114" s="22"/>
      <c r="E114" s="14"/>
      <c r="F114" s="22"/>
      <c r="G114" s="96"/>
      <c r="H114" s="22"/>
      <c r="I114" s="23"/>
    </row>
    <row r="115" spans="1:9" ht="12.75">
      <c r="A115" s="14"/>
      <c r="B115" s="16"/>
      <c r="C115" s="14"/>
      <c r="D115" s="22"/>
      <c r="E115" s="14"/>
      <c r="F115" s="22"/>
      <c r="G115" s="96"/>
      <c r="H115" s="22"/>
      <c r="I115" s="24"/>
    </row>
    <row r="116" spans="1:9" ht="12.75">
      <c r="A116" s="18"/>
      <c r="B116" s="16"/>
      <c r="C116" s="14"/>
      <c r="D116" s="22"/>
      <c r="E116" s="14"/>
      <c r="F116" s="22"/>
      <c r="G116" s="96"/>
      <c r="H116" s="22"/>
      <c r="I116" s="24"/>
    </row>
    <row r="117" spans="1:9" ht="12.75">
      <c r="A117" s="18"/>
      <c r="B117" s="19"/>
      <c r="C117" s="14"/>
      <c r="D117" s="22"/>
      <c r="E117" s="14"/>
      <c r="F117" s="22"/>
      <c r="G117" s="96"/>
      <c r="H117" s="22"/>
      <c r="I117" s="24"/>
    </row>
    <row r="118" spans="1:9" ht="12.75">
      <c r="A118" s="18"/>
      <c r="B118" s="19"/>
      <c r="C118" s="18"/>
      <c r="D118" s="22"/>
      <c r="E118" s="14"/>
      <c r="F118" s="22"/>
      <c r="G118" s="96"/>
      <c r="H118" s="22"/>
      <c r="I118" s="23"/>
    </row>
    <row r="119" spans="1:9" ht="12.75">
      <c r="A119" s="25"/>
      <c r="B119" s="19"/>
      <c r="C119" s="18"/>
      <c r="D119" s="22"/>
      <c r="E119" s="14"/>
      <c r="F119" s="22"/>
      <c r="G119" s="96"/>
      <c r="H119" s="22"/>
      <c r="I119" s="23"/>
    </row>
    <row r="120" spans="1:9" ht="12.75">
      <c r="A120" s="14"/>
      <c r="B120" s="15"/>
      <c r="C120" s="18"/>
      <c r="D120" s="22"/>
      <c r="E120" s="14"/>
      <c r="F120" s="22"/>
      <c r="G120" s="96"/>
      <c r="H120" s="22"/>
      <c r="I120" s="23"/>
    </row>
    <row r="121" spans="1:9" ht="12.75">
      <c r="A121" s="14"/>
      <c r="B121" s="16"/>
      <c r="C121" s="25"/>
      <c r="D121" s="22"/>
      <c r="E121" s="14"/>
      <c r="F121" s="22"/>
      <c r="G121" s="96"/>
      <c r="H121" s="22"/>
      <c r="I121" s="23"/>
    </row>
    <row r="122" spans="1:9" ht="12.75">
      <c r="A122" s="25"/>
      <c r="B122" s="16"/>
      <c r="C122" s="14"/>
      <c r="D122" s="22"/>
      <c r="E122" s="14"/>
      <c r="F122" s="22"/>
      <c r="G122" s="96"/>
      <c r="H122" s="26"/>
      <c r="I122" s="23"/>
    </row>
    <row r="123" spans="1:9" ht="12.75">
      <c r="A123" s="14"/>
      <c r="B123" s="15"/>
      <c r="C123" s="14"/>
      <c r="D123" s="22"/>
      <c r="E123" s="14"/>
      <c r="F123" s="14"/>
      <c r="G123" s="2"/>
      <c r="H123" s="14"/>
      <c r="I123" s="23"/>
    </row>
    <row r="124" spans="1:9" ht="12.75">
      <c r="A124" s="14"/>
      <c r="B124" s="16"/>
      <c r="C124" s="25"/>
      <c r="D124" s="22"/>
      <c r="E124" s="14"/>
      <c r="F124" s="14"/>
      <c r="G124" s="2"/>
      <c r="H124" s="14"/>
      <c r="I124" s="27"/>
    </row>
    <row r="125" spans="1:8" ht="12.75">
      <c r="A125" s="14"/>
      <c r="B125" s="16"/>
      <c r="C125" s="14"/>
      <c r="D125" s="22"/>
      <c r="E125" s="14"/>
      <c r="F125" s="14"/>
      <c r="G125" s="2"/>
      <c r="H125" s="14"/>
    </row>
    <row r="126" spans="1:8" ht="12.75">
      <c r="A126" s="14"/>
      <c r="B126" s="16"/>
      <c r="C126" s="14"/>
      <c r="D126" s="22"/>
      <c r="E126" s="14"/>
      <c r="F126" s="14"/>
      <c r="G126" s="2"/>
      <c r="H126" s="14"/>
    </row>
    <row r="127" spans="1:8" ht="12.75">
      <c r="A127" s="14"/>
      <c r="B127" s="16"/>
      <c r="C127" s="14"/>
      <c r="D127" s="22"/>
      <c r="E127" s="14"/>
      <c r="F127" s="14"/>
      <c r="G127" s="2"/>
      <c r="H127" s="14"/>
    </row>
    <row r="128" spans="1:8" ht="12.75">
      <c r="A128" s="14"/>
      <c r="B128" s="16"/>
      <c r="C128" s="14"/>
      <c r="D128" s="22"/>
      <c r="E128" s="14"/>
      <c r="F128" s="14"/>
      <c r="G128" s="2"/>
      <c r="H128" s="14"/>
    </row>
    <row r="129" spans="2:8" ht="12.75">
      <c r="B129" s="16"/>
      <c r="C129" s="14"/>
      <c r="D129" s="22"/>
      <c r="E129" s="14"/>
      <c r="F129" s="14"/>
      <c r="G129" s="2"/>
      <c r="H129" s="14"/>
    </row>
  </sheetData>
  <sheetProtection/>
  <mergeCells count="43">
    <mergeCell ref="A84:E84"/>
    <mergeCell ref="C49:I49"/>
    <mergeCell ref="A97:C97"/>
    <mergeCell ref="G55:I55"/>
    <mergeCell ref="D98:I98"/>
    <mergeCell ref="C73:I73"/>
    <mergeCell ref="C56:I56"/>
    <mergeCell ref="G48:I48"/>
    <mergeCell ref="C85:I85"/>
    <mergeCell ref="A95:E95"/>
    <mergeCell ref="G95:I95"/>
    <mergeCell ref="A98:C98"/>
    <mergeCell ref="A26:E26"/>
    <mergeCell ref="G39:I39"/>
    <mergeCell ref="C34:I34"/>
    <mergeCell ref="A48:E48"/>
    <mergeCell ref="D96:H96"/>
    <mergeCell ref="A6:A7"/>
    <mergeCell ref="A22:E22"/>
    <mergeCell ref="A1:I2"/>
    <mergeCell ref="G6:G7"/>
    <mergeCell ref="A5:F5"/>
    <mergeCell ref="C12:I12"/>
    <mergeCell ref="A15:E15"/>
    <mergeCell ref="C3:D4"/>
    <mergeCell ref="C23:I23"/>
    <mergeCell ref="D6:D7"/>
    <mergeCell ref="G22:I22"/>
    <mergeCell ref="G15:I15"/>
    <mergeCell ref="C27:I27"/>
    <mergeCell ref="C6:C7"/>
    <mergeCell ref="E6:E7"/>
    <mergeCell ref="G26:I26"/>
    <mergeCell ref="G33:I33"/>
    <mergeCell ref="B6:B7"/>
    <mergeCell ref="G84:I84"/>
    <mergeCell ref="A55:E55"/>
    <mergeCell ref="C40:I40"/>
    <mergeCell ref="A33:C33"/>
    <mergeCell ref="A72:E72"/>
    <mergeCell ref="C16:I16"/>
    <mergeCell ref="G72:I72"/>
    <mergeCell ref="A39:E39"/>
  </mergeCells>
  <printOptions/>
  <pageMargins left="0.7874015748031497" right="0.7874015748031497" top="0.5905511811023623" bottom="0.1968503937007874" header="0.5118110236220472" footer="0.5118110236220472"/>
  <pageSetup fitToHeight="0" fitToWidth="1" horizontalDpi="300" verticalDpi="300" orientation="landscape" paperSize="9" scale="80" r:id="rId1"/>
  <rowBreaks count="3" manualBreakCount="3">
    <brk id="32" max="8" man="1"/>
    <brk id="55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9.57421875" style="0" customWidth="1"/>
    <col min="2" max="2" width="34.57421875" style="0" customWidth="1"/>
    <col min="3" max="3" width="9.140625" style="0" customWidth="1"/>
    <col min="4" max="4" width="9.8515625" style="0" customWidth="1"/>
    <col min="5" max="5" width="9.7109375" style="0" customWidth="1"/>
    <col min="6" max="6" width="16.140625" style="0" customWidth="1"/>
    <col min="7" max="7" width="8.8515625" style="0" customWidth="1"/>
    <col min="8" max="8" width="15.8515625" style="0" customWidth="1"/>
  </cols>
  <sheetData>
    <row r="1" spans="1:12" ht="18">
      <c r="A1" s="287" t="s">
        <v>16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ht="15">
      <c r="A2" s="290" t="s">
        <v>17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 ht="12.75">
      <c r="A3" s="293" t="s">
        <v>18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5"/>
    </row>
    <row r="4" spans="1:12" ht="15">
      <c r="A4" s="296" t="s">
        <v>106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8"/>
    </row>
    <row r="5" spans="1:12" ht="15.75" thickBot="1">
      <c r="A5" s="299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1"/>
    </row>
    <row r="6" spans="1:12" ht="18" customHeight="1">
      <c r="A6" s="305" t="s">
        <v>19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7"/>
    </row>
    <row r="7" spans="1:12" ht="12.75" customHeight="1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10"/>
    </row>
    <row r="8" spans="1:12" ht="13.5" customHeight="1" thickBot="1">
      <c r="A8" s="311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3"/>
    </row>
    <row r="9" spans="1:12" ht="16.5" thickBot="1">
      <c r="A9" s="284" t="s">
        <v>20</v>
      </c>
      <c r="B9" s="285"/>
      <c r="C9" s="285"/>
      <c r="D9" s="286"/>
      <c r="E9" s="278" t="s">
        <v>21</v>
      </c>
      <c r="F9" s="279"/>
      <c r="G9" s="279"/>
      <c r="H9" s="279"/>
      <c r="I9" s="279"/>
      <c r="J9" s="279"/>
      <c r="K9" s="279"/>
      <c r="L9" s="280"/>
    </row>
    <row r="10" spans="1:12" ht="66.75" customHeight="1" thickBot="1">
      <c r="A10" s="302" t="s">
        <v>22</v>
      </c>
      <c r="B10" s="303"/>
      <c r="C10" s="303"/>
      <c r="D10" s="304"/>
      <c r="E10" s="281" t="str">
        <f>Orçamento!$C$3</f>
        <v>GUARITA E FECHAMENTO DO PERÍMETRO - SECRETÁRIA DE OBRAS
  RUA FRANCISCO RIDES FERREIRA - BAIRRO SANTA PAULINA - SÃO JOAQUIM - SC
</v>
      </c>
      <c r="F10" s="282"/>
      <c r="G10" s="282"/>
      <c r="H10" s="282"/>
      <c r="I10" s="282"/>
      <c r="J10" s="282"/>
      <c r="K10" s="282"/>
      <c r="L10" s="283"/>
    </row>
    <row r="11" spans="1:12" ht="16.5" thickBot="1">
      <c r="A11" s="302" t="s">
        <v>23</v>
      </c>
      <c r="B11" s="303"/>
      <c r="C11" s="303"/>
      <c r="D11" s="304"/>
      <c r="E11" s="318">
        <v>45098</v>
      </c>
      <c r="F11" s="319"/>
      <c r="G11" s="319"/>
      <c r="H11" s="319"/>
      <c r="I11" s="319"/>
      <c r="J11" s="319"/>
      <c r="K11" s="319"/>
      <c r="L11" s="320"/>
    </row>
    <row r="12" spans="1:12" ht="12.75">
      <c r="A12" s="155"/>
      <c r="B12" s="156"/>
      <c r="C12" s="156"/>
      <c r="D12" s="157"/>
      <c r="E12" s="93"/>
      <c r="F12" s="93"/>
      <c r="G12" s="93"/>
      <c r="L12" s="133"/>
    </row>
    <row r="13" spans="1:12" ht="16.5" thickBot="1">
      <c r="A13" s="45"/>
      <c r="B13" s="158"/>
      <c r="C13" s="158"/>
      <c r="D13" s="159"/>
      <c r="E13" s="321" t="s">
        <v>24</v>
      </c>
      <c r="F13" s="322"/>
      <c r="G13" s="322"/>
      <c r="H13" s="322"/>
      <c r="I13" s="322"/>
      <c r="J13" s="322"/>
      <c r="K13" s="322"/>
      <c r="L13" s="323"/>
    </row>
    <row r="14" spans="1:12" ht="16.5" thickBot="1">
      <c r="A14" s="41" t="s">
        <v>5</v>
      </c>
      <c r="B14" s="42" t="s">
        <v>25</v>
      </c>
      <c r="C14" s="43" t="s">
        <v>26</v>
      </c>
      <c r="D14" s="44" t="s">
        <v>27</v>
      </c>
      <c r="E14" s="316">
        <v>1</v>
      </c>
      <c r="F14" s="317"/>
      <c r="G14" s="316">
        <v>2</v>
      </c>
      <c r="H14" s="317"/>
      <c r="I14" s="316">
        <v>3</v>
      </c>
      <c r="J14" s="317"/>
      <c r="K14" s="316">
        <v>4</v>
      </c>
      <c r="L14" s="317"/>
    </row>
    <row r="15" spans="1:12" ht="13.5" thickBot="1">
      <c r="A15" s="45"/>
      <c r="B15" s="46"/>
      <c r="C15" s="47" t="s">
        <v>28</v>
      </c>
      <c r="D15" s="48" t="s">
        <v>5</v>
      </c>
      <c r="E15" s="49" t="s">
        <v>28</v>
      </c>
      <c r="F15" s="50" t="s">
        <v>29</v>
      </c>
      <c r="G15" s="51" t="s">
        <v>28</v>
      </c>
      <c r="H15" s="52" t="s">
        <v>29</v>
      </c>
      <c r="I15" s="51" t="s">
        <v>28</v>
      </c>
      <c r="J15" s="52" t="s">
        <v>29</v>
      </c>
      <c r="K15" s="51" t="s">
        <v>28</v>
      </c>
      <c r="L15" s="52" t="s">
        <v>29</v>
      </c>
    </row>
    <row r="16" spans="1:12" ht="12.75">
      <c r="A16" s="36"/>
      <c r="B16" s="53"/>
      <c r="C16" s="41"/>
      <c r="D16" s="37"/>
      <c r="E16" s="38"/>
      <c r="F16" s="39"/>
      <c r="G16" s="40"/>
      <c r="H16" s="108"/>
      <c r="I16" s="40"/>
      <c r="J16" s="108"/>
      <c r="K16" s="40"/>
      <c r="L16" s="108"/>
    </row>
    <row r="17" spans="1:12" ht="12.75">
      <c r="A17" s="128">
        <v>1</v>
      </c>
      <c r="B17" s="76" t="str">
        <f>Orçamento!$C$12</f>
        <v>INSTALAÇÃO PROVISÓRIAS</v>
      </c>
      <c r="C17" s="54">
        <f aca="true" t="shared" si="0" ref="C17:C25">D17/$D$28*100</f>
        <v>0.62</v>
      </c>
      <c r="D17" s="55">
        <f>Orçamento!$G$15</f>
        <v>2193</v>
      </c>
      <c r="E17" s="56">
        <v>1</v>
      </c>
      <c r="F17" s="57">
        <f>D17*E17</f>
        <v>2193</v>
      </c>
      <c r="G17" s="56">
        <v>0</v>
      </c>
      <c r="H17" s="109">
        <f>D17*G17</f>
        <v>0</v>
      </c>
      <c r="I17" s="56">
        <v>0</v>
      </c>
      <c r="J17" s="109">
        <f>D17*I17</f>
        <v>0</v>
      </c>
      <c r="K17" s="56">
        <v>0</v>
      </c>
      <c r="L17" s="109">
        <f>D17*K17</f>
        <v>0</v>
      </c>
    </row>
    <row r="18" spans="1:12" ht="12.75">
      <c r="A18" s="128">
        <v>2</v>
      </c>
      <c r="B18" s="129" t="str">
        <f>Orçamento!$C$16</f>
        <v>INFRAESTRUTURA</v>
      </c>
      <c r="C18" s="54">
        <f t="shared" si="0"/>
        <v>2.26</v>
      </c>
      <c r="D18" s="55">
        <f>Orçamento!$G$22</f>
        <v>8045.96</v>
      </c>
      <c r="E18" s="56">
        <v>1</v>
      </c>
      <c r="F18" s="57">
        <f aca="true" t="shared" si="1" ref="F18:F24">D18*E18</f>
        <v>8045.96</v>
      </c>
      <c r="G18" s="56">
        <v>0</v>
      </c>
      <c r="H18" s="109">
        <f aca="true" t="shared" si="2" ref="H18:H24">D18*G18</f>
        <v>0</v>
      </c>
      <c r="I18" s="56">
        <v>0</v>
      </c>
      <c r="J18" s="109">
        <f aca="true" t="shared" si="3" ref="J18:J26">D18*I18</f>
        <v>0</v>
      </c>
      <c r="K18" s="56">
        <v>0</v>
      </c>
      <c r="L18" s="109">
        <f aca="true" t="shared" si="4" ref="L18:L26">D18*K18</f>
        <v>0</v>
      </c>
    </row>
    <row r="19" spans="1:12" ht="12.75">
      <c r="A19" s="128">
        <v>3</v>
      </c>
      <c r="B19" s="129" t="str">
        <f>Orçamento!$C$23</f>
        <v>SUPRAESTRUTURA</v>
      </c>
      <c r="C19" s="54">
        <f t="shared" si="0"/>
        <v>3.87</v>
      </c>
      <c r="D19" s="55">
        <f>Orçamento!$G$26</f>
        <v>13766.63</v>
      </c>
      <c r="E19" s="56">
        <v>1</v>
      </c>
      <c r="F19" s="57">
        <f t="shared" si="1"/>
        <v>13766.63</v>
      </c>
      <c r="G19" s="56">
        <v>0</v>
      </c>
      <c r="H19" s="109">
        <f t="shared" si="2"/>
        <v>0</v>
      </c>
      <c r="I19" s="56">
        <v>0</v>
      </c>
      <c r="J19" s="109">
        <f t="shared" si="3"/>
        <v>0</v>
      </c>
      <c r="K19" s="56">
        <v>0</v>
      </c>
      <c r="L19" s="109">
        <f t="shared" si="4"/>
        <v>0</v>
      </c>
    </row>
    <row r="20" spans="1:12" ht="12.75">
      <c r="A20" s="128">
        <v>4</v>
      </c>
      <c r="B20" s="129" t="str">
        <f>Orçamento!$C$27</f>
        <v>PAREDES E ESQUADRIAS</v>
      </c>
      <c r="C20" s="54">
        <f t="shared" si="0"/>
        <v>5.16</v>
      </c>
      <c r="D20" s="55">
        <f>Orçamento!$G$33</f>
        <v>18321.18</v>
      </c>
      <c r="E20" s="56">
        <v>0.5</v>
      </c>
      <c r="F20" s="57">
        <f t="shared" si="1"/>
        <v>9160.59</v>
      </c>
      <c r="G20" s="56">
        <v>0.5</v>
      </c>
      <c r="H20" s="109">
        <f t="shared" si="2"/>
        <v>9160.59</v>
      </c>
      <c r="I20" s="56">
        <v>0</v>
      </c>
      <c r="J20" s="109">
        <f t="shared" si="3"/>
        <v>0</v>
      </c>
      <c r="K20" s="56">
        <v>0</v>
      </c>
      <c r="L20" s="109">
        <f t="shared" si="4"/>
        <v>0</v>
      </c>
    </row>
    <row r="21" spans="1:12" ht="12.75">
      <c r="A21" s="128">
        <v>5</v>
      </c>
      <c r="B21" s="129" t="str">
        <f>Orçamento!$C$34</f>
        <v>COBERTURA</v>
      </c>
      <c r="C21" s="58">
        <f t="shared" si="0"/>
        <v>1.17</v>
      </c>
      <c r="D21" s="55">
        <f>Orçamento!$G$39</f>
        <v>4141.39</v>
      </c>
      <c r="E21" s="56">
        <v>0.5</v>
      </c>
      <c r="F21" s="57">
        <f t="shared" si="1"/>
        <v>2070.7</v>
      </c>
      <c r="G21" s="56">
        <v>0.5</v>
      </c>
      <c r="H21" s="109">
        <f t="shared" si="2"/>
        <v>2070.7</v>
      </c>
      <c r="I21" s="56">
        <v>0</v>
      </c>
      <c r="J21" s="109">
        <f t="shared" si="3"/>
        <v>0</v>
      </c>
      <c r="K21" s="56">
        <v>0</v>
      </c>
      <c r="L21" s="109">
        <f t="shared" si="4"/>
        <v>0</v>
      </c>
    </row>
    <row r="22" spans="1:12" ht="12.75">
      <c r="A22" s="128">
        <v>6</v>
      </c>
      <c r="B22" s="129" t="str">
        <f>Orçamento!$C$40</f>
        <v>REVESTIMENTOS</v>
      </c>
      <c r="C22" s="58">
        <f t="shared" si="0"/>
        <v>5.05</v>
      </c>
      <c r="D22" s="55">
        <f>Orçamento!$G$48</f>
        <v>17955.27</v>
      </c>
      <c r="E22" s="56">
        <v>0.1</v>
      </c>
      <c r="F22" s="57">
        <f t="shared" si="1"/>
        <v>1795.53</v>
      </c>
      <c r="G22" s="56">
        <v>0.9</v>
      </c>
      <c r="H22" s="109">
        <f t="shared" si="2"/>
        <v>16159.74</v>
      </c>
      <c r="I22" s="56">
        <v>0</v>
      </c>
      <c r="J22" s="109">
        <f t="shared" si="3"/>
        <v>0</v>
      </c>
      <c r="K22" s="56">
        <v>0</v>
      </c>
      <c r="L22" s="109">
        <f t="shared" si="4"/>
        <v>0</v>
      </c>
    </row>
    <row r="23" spans="1:12" ht="12.75">
      <c r="A23" s="128">
        <v>7</v>
      </c>
      <c r="B23" s="129" t="str">
        <f>Orçamento!$C$49</f>
        <v>PAVIMENTAÇÂO</v>
      </c>
      <c r="C23" s="54">
        <f t="shared" si="0"/>
        <v>0.72</v>
      </c>
      <c r="D23" s="55">
        <f>Orçamento!$G$55</f>
        <v>2564.59</v>
      </c>
      <c r="E23" s="56">
        <v>0</v>
      </c>
      <c r="F23" s="57">
        <f t="shared" si="1"/>
        <v>0</v>
      </c>
      <c r="G23" s="56">
        <v>1</v>
      </c>
      <c r="H23" s="109">
        <f t="shared" si="2"/>
        <v>2564.59</v>
      </c>
      <c r="I23" s="56">
        <v>0</v>
      </c>
      <c r="J23" s="109">
        <f t="shared" si="3"/>
        <v>0</v>
      </c>
      <c r="K23" s="56">
        <v>0</v>
      </c>
      <c r="L23" s="109">
        <f t="shared" si="4"/>
        <v>0</v>
      </c>
    </row>
    <row r="24" spans="1:12" ht="12.75">
      <c r="A24" s="128">
        <v>8</v>
      </c>
      <c r="B24" s="130" t="str">
        <f>Orçamento!$C$56</f>
        <v>INSTALAÇÃO HIDROSSANITÁRIA</v>
      </c>
      <c r="C24" s="58">
        <f t="shared" si="0"/>
        <v>3.28</v>
      </c>
      <c r="D24" s="55">
        <f>Orçamento!$G$72</f>
        <v>11663.54</v>
      </c>
      <c r="E24" s="56">
        <v>0.2</v>
      </c>
      <c r="F24" s="57">
        <f t="shared" si="1"/>
        <v>2332.71</v>
      </c>
      <c r="G24" s="56">
        <v>0.8</v>
      </c>
      <c r="H24" s="109">
        <f t="shared" si="2"/>
        <v>9330.83</v>
      </c>
      <c r="I24" s="56">
        <v>0</v>
      </c>
      <c r="J24" s="109">
        <f t="shared" si="3"/>
        <v>0</v>
      </c>
      <c r="K24" s="56">
        <v>0</v>
      </c>
      <c r="L24" s="109">
        <f t="shared" si="4"/>
        <v>0</v>
      </c>
    </row>
    <row r="25" spans="1:12" ht="12.75">
      <c r="A25" s="128">
        <v>9</v>
      </c>
      <c r="B25" s="130" t="str">
        <f>Orçamento!$C$73</f>
        <v>INSTALAÇÃO ELÉTRICA</v>
      </c>
      <c r="C25" s="58">
        <f t="shared" si="0"/>
        <v>0.58</v>
      </c>
      <c r="D25" s="55">
        <f>Orçamento!$G$84</f>
        <v>2061.99</v>
      </c>
      <c r="E25" s="56">
        <v>0</v>
      </c>
      <c r="F25" s="57">
        <f>D25*E25</f>
        <v>0</v>
      </c>
      <c r="G25" s="56">
        <v>1</v>
      </c>
      <c r="H25" s="109">
        <f>D25*G25</f>
        <v>2061.99</v>
      </c>
      <c r="I25" s="56">
        <v>0</v>
      </c>
      <c r="J25" s="109">
        <f t="shared" si="3"/>
        <v>0</v>
      </c>
      <c r="K25" s="56">
        <v>0</v>
      </c>
      <c r="L25" s="109">
        <f t="shared" si="4"/>
        <v>0</v>
      </c>
    </row>
    <row r="26" spans="1:12" ht="12.75">
      <c r="A26" s="128">
        <v>10</v>
      </c>
      <c r="B26" s="130" t="s">
        <v>192</v>
      </c>
      <c r="C26" s="58">
        <f>D26/$D$28*100</f>
        <v>77.29</v>
      </c>
      <c r="D26" s="55">
        <f>Orçamento!G95</f>
        <v>274640.48</v>
      </c>
      <c r="E26" s="56">
        <v>0.15</v>
      </c>
      <c r="F26" s="57">
        <f>D26*E26</f>
        <v>41196.07</v>
      </c>
      <c r="G26" s="56">
        <v>0.15</v>
      </c>
      <c r="H26" s="109">
        <f>D26*G26</f>
        <v>41196.07</v>
      </c>
      <c r="I26" s="56">
        <v>0.35</v>
      </c>
      <c r="J26" s="109">
        <f t="shared" si="3"/>
        <v>96124.17</v>
      </c>
      <c r="K26" s="56">
        <v>0.35</v>
      </c>
      <c r="L26" s="109">
        <f t="shared" si="4"/>
        <v>96124.17</v>
      </c>
    </row>
    <row r="27" spans="1:12" ht="12.75">
      <c r="A27" s="181"/>
      <c r="B27" s="182"/>
      <c r="C27" s="182"/>
      <c r="D27" s="182"/>
      <c r="E27" s="182"/>
      <c r="F27" s="182"/>
      <c r="G27" s="182"/>
      <c r="H27" s="183"/>
      <c r="I27" s="182"/>
      <c r="J27" s="183"/>
      <c r="K27" s="182"/>
      <c r="L27" s="183"/>
    </row>
    <row r="28" spans="1:12" ht="12.75">
      <c r="A28" s="60"/>
      <c r="B28" s="59"/>
      <c r="C28" s="58">
        <f>SUM(C17:C26)</f>
        <v>100</v>
      </c>
      <c r="D28" s="61">
        <f>SUM(D17:D26)</f>
        <v>355354.03</v>
      </c>
      <c r="E28" s="62">
        <f>F28/D29*100</f>
        <v>22.67</v>
      </c>
      <c r="F28" s="57">
        <f>SUM(F17:F26)</f>
        <v>80561.19</v>
      </c>
      <c r="G28" s="62">
        <f>H28/D29*100</f>
        <v>23.23</v>
      </c>
      <c r="H28" s="109">
        <f>SUM(H17:H26)</f>
        <v>82544.51</v>
      </c>
      <c r="I28" s="62">
        <f>J28/F29*100</f>
        <v>119.32</v>
      </c>
      <c r="J28" s="109">
        <f>SUM(J17:J26)</f>
        <v>96124.17</v>
      </c>
      <c r="K28" s="62">
        <f>L28/H29*100</f>
        <v>58.93</v>
      </c>
      <c r="L28" s="109">
        <f>SUM(L17:L26)</f>
        <v>96124.17</v>
      </c>
    </row>
    <row r="29" spans="1:12" ht="13.5" thickBot="1">
      <c r="A29" s="63"/>
      <c r="B29" s="64"/>
      <c r="C29" s="65">
        <f>C28</f>
        <v>100</v>
      </c>
      <c r="D29" s="66">
        <f>D28</f>
        <v>355354.03</v>
      </c>
      <c r="E29" s="67">
        <f>E28</f>
        <v>22.67</v>
      </c>
      <c r="F29" s="68">
        <f>F28</f>
        <v>80561.19</v>
      </c>
      <c r="G29" s="67">
        <f>G28+E29</f>
        <v>45.9</v>
      </c>
      <c r="H29" s="110">
        <f>F29+H28</f>
        <v>163105.7</v>
      </c>
      <c r="I29" s="67">
        <f>I28+G29</f>
        <v>165.22</v>
      </c>
      <c r="J29" s="110">
        <f>H29+J28</f>
        <v>259229.87</v>
      </c>
      <c r="K29" s="67">
        <f>K28+I29</f>
        <v>224.15</v>
      </c>
      <c r="L29" s="110">
        <f>D28</f>
        <v>355354.03</v>
      </c>
    </row>
    <row r="30" spans="1:6" ht="12.75">
      <c r="A30" s="37"/>
      <c r="B30" s="37"/>
      <c r="C30" s="81"/>
      <c r="D30" s="82"/>
      <c r="E30" s="83"/>
      <c r="F30" s="14"/>
    </row>
    <row r="31" spans="1:8" ht="12.75">
      <c r="A31" s="69"/>
      <c r="B31" s="69"/>
      <c r="C31" s="69"/>
      <c r="D31" s="69"/>
      <c r="F31" s="2"/>
      <c r="G31" s="17" t="s">
        <v>232</v>
      </c>
      <c r="H31" s="17"/>
    </row>
    <row r="32" spans="1:8" ht="12.75">
      <c r="A32" s="69"/>
      <c r="B32" s="69"/>
      <c r="C32" s="69"/>
      <c r="D32" s="69"/>
      <c r="E32" s="75"/>
      <c r="F32" s="71"/>
      <c r="G32" s="72"/>
      <c r="H32" s="73"/>
    </row>
    <row r="33" spans="1:8" ht="15.75">
      <c r="A33" s="69"/>
      <c r="B33" s="69"/>
      <c r="C33" s="77" t="s">
        <v>34</v>
      </c>
      <c r="D33" s="69"/>
      <c r="E33" s="314"/>
      <c r="F33" s="314"/>
      <c r="G33" s="314"/>
      <c r="H33" s="75"/>
    </row>
    <row r="34" spans="1:8" ht="15.75">
      <c r="A34" s="69"/>
      <c r="B34" s="69"/>
      <c r="C34" s="78" t="s">
        <v>157</v>
      </c>
      <c r="D34" s="69"/>
      <c r="E34" s="315"/>
      <c r="F34" s="315"/>
      <c r="G34" s="315"/>
      <c r="H34" s="80"/>
    </row>
    <row r="35" spans="1:8" ht="15.75">
      <c r="A35" s="69"/>
      <c r="B35" s="69"/>
      <c r="C35" s="78" t="s">
        <v>158</v>
      </c>
      <c r="D35" s="69"/>
      <c r="E35" s="70"/>
      <c r="F35" s="71"/>
      <c r="G35" s="72"/>
      <c r="H35" s="79"/>
    </row>
    <row r="36" spans="1:8" ht="12.75">
      <c r="A36" s="69"/>
      <c r="B36" s="69"/>
      <c r="C36" s="69"/>
      <c r="D36" s="69"/>
      <c r="E36" s="70"/>
      <c r="F36" s="71"/>
      <c r="G36" s="72"/>
      <c r="H36" s="73"/>
    </row>
  </sheetData>
  <sheetProtection/>
  <mergeCells count="19">
    <mergeCell ref="A11:D11"/>
    <mergeCell ref="E33:G33"/>
    <mergeCell ref="E34:G34"/>
    <mergeCell ref="E14:F14"/>
    <mergeCell ref="G14:H14"/>
    <mergeCell ref="E11:L11"/>
    <mergeCell ref="E13:L13"/>
    <mergeCell ref="I14:J14"/>
    <mergeCell ref="K14:L14"/>
    <mergeCell ref="E9:L9"/>
    <mergeCell ref="E10:L10"/>
    <mergeCell ref="A9:D9"/>
    <mergeCell ref="A1:L1"/>
    <mergeCell ref="A2:L2"/>
    <mergeCell ref="A3:L3"/>
    <mergeCell ref="A4:L4"/>
    <mergeCell ref="A5:L5"/>
    <mergeCell ref="A10:D10"/>
    <mergeCell ref="A6:L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32.7109375" style="0" customWidth="1"/>
  </cols>
  <sheetData>
    <row r="1" spans="1:7" ht="34.5" thickBot="1">
      <c r="A1" s="184" t="s">
        <v>72</v>
      </c>
      <c r="B1" s="185" t="s">
        <v>87</v>
      </c>
      <c r="C1" s="186" t="s">
        <v>102</v>
      </c>
      <c r="D1" s="185" t="s">
        <v>224</v>
      </c>
      <c r="E1" s="187"/>
      <c r="F1" s="188">
        <v>1</v>
      </c>
      <c r="G1" s="189">
        <f>SUM(G2:G12)</f>
        <v>2757.81</v>
      </c>
    </row>
    <row r="2" spans="1:7" ht="22.5">
      <c r="A2" s="190" t="s">
        <v>90</v>
      </c>
      <c r="B2" s="121" t="s">
        <v>94</v>
      </c>
      <c r="C2" s="127" t="s">
        <v>76</v>
      </c>
      <c r="D2" s="122" t="s">
        <v>89</v>
      </c>
      <c r="E2" s="123">
        <v>1</v>
      </c>
      <c r="F2" s="124">
        <v>641.21</v>
      </c>
      <c r="G2" s="191">
        <f>E2*F2</f>
        <v>641.21</v>
      </c>
    </row>
    <row r="3" spans="1:7" ht="12.75">
      <c r="A3" s="192" t="s">
        <v>90</v>
      </c>
      <c r="B3" s="111" t="s">
        <v>95</v>
      </c>
      <c r="C3" s="127" t="s">
        <v>77</v>
      </c>
      <c r="D3" s="112" t="s">
        <v>92</v>
      </c>
      <c r="E3" s="113">
        <v>4.1</v>
      </c>
      <c r="F3" s="114">
        <v>27.24</v>
      </c>
      <c r="G3" s="193">
        <f aca="true" t="shared" si="0" ref="G3:G11">E3*F3</f>
        <v>111.68</v>
      </c>
    </row>
    <row r="4" spans="1:7" ht="33.75">
      <c r="A4" s="192" t="s">
        <v>88</v>
      </c>
      <c r="B4" s="111" t="s">
        <v>96</v>
      </c>
      <c r="C4" s="127" t="s">
        <v>78</v>
      </c>
      <c r="D4" s="112" t="s">
        <v>101</v>
      </c>
      <c r="E4" s="113">
        <v>15</v>
      </c>
      <c r="F4" s="114">
        <v>58.06</v>
      </c>
      <c r="G4" s="193">
        <f t="shared" si="0"/>
        <v>870.9</v>
      </c>
    </row>
    <row r="5" spans="1:7" ht="22.5">
      <c r="A5" s="194" t="s">
        <v>90</v>
      </c>
      <c r="B5" s="115" t="s">
        <v>97</v>
      </c>
      <c r="C5" s="127" t="s">
        <v>79</v>
      </c>
      <c r="D5" s="116" t="s">
        <v>92</v>
      </c>
      <c r="E5" s="117">
        <v>4</v>
      </c>
      <c r="F5" s="118">
        <v>26</v>
      </c>
      <c r="G5" s="193">
        <f t="shared" si="0"/>
        <v>104</v>
      </c>
    </row>
    <row r="6" spans="1:7" ht="22.5">
      <c r="A6" s="194" t="s">
        <v>90</v>
      </c>
      <c r="B6" s="119" t="s">
        <v>98</v>
      </c>
      <c r="C6" s="127" t="s">
        <v>80</v>
      </c>
      <c r="D6" s="112" t="s">
        <v>92</v>
      </c>
      <c r="E6" s="120">
        <v>1.5</v>
      </c>
      <c r="F6" s="114">
        <v>24.56</v>
      </c>
      <c r="G6" s="193">
        <f t="shared" si="0"/>
        <v>36.84</v>
      </c>
    </row>
    <row r="7" spans="1:7" ht="12.75">
      <c r="A7" s="190" t="s">
        <v>90</v>
      </c>
      <c r="B7" s="121" t="s">
        <v>91</v>
      </c>
      <c r="C7" s="127" t="s">
        <v>81</v>
      </c>
      <c r="D7" s="122" t="s">
        <v>92</v>
      </c>
      <c r="E7" s="123">
        <v>4</v>
      </c>
      <c r="F7" s="124">
        <v>27.47</v>
      </c>
      <c r="G7" s="193">
        <f t="shared" si="0"/>
        <v>109.88</v>
      </c>
    </row>
    <row r="8" spans="1:7" ht="12.75">
      <c r="A8" s="192" t="s">
        <v>90</v>
      </c>
      <c r="B8" s="111" t="s">
        <v>93</v>
      </c>
      <c r="C8" s="127" t="s">
        <v>82</v>
      </c>
      <c r="D8" s="112" t="s">
        <v>92</v>
      </c>
      <c r="E8" s="113">
        <v>8</v>
      </c>
      <c r="F8" s="114">
        <v>19</v>
      </c>
      <c r="G8" s="193">
        <f t="shared" si="0"/>
        <v>152</v>
      </c>
    </row>
    <row r="9" spans="1:7" ht="45">
      <c r="A9" s="195" t="s">
        <v>90</v>
      </c>
      <c r="B9" s="119" t="s">
        <v>99</v>
      </c>
      <c r="C9" s="127" t="s">
        <v>83</v>
      </c>
      <c r="D9" s="112" t="s">
        <v>105</v>
      </c>
      <c r="E9" s="120">
        <v>5</v>
      </c>
      <c r="F9" s="114">
        <v>1.56</v>
      </c>
      <c r="G9" s="193">
        <f t="shared" si="0"/>
        <v>7.8</v>
      </c>
    </row>
    <row r="10" spans="1:7" ht="12.75">
      <c r="A10" s="196" t="s">
        <v>90</v>
      </c>
      <c r="B10" s="125" t="s">
        <v>108</v>
      </c>
      <c r="C10" s="127" t="s">
        <v>84</v>
      </c>
      <c r="D10" s="116" t="s">
        <v>104</v>
      </c>
      <c r="E10" s="126">
        <v>50</v>
      </c>
      <c r="F10" s="118">
        <v>9.4</v>
      </c>
      <c r="G10" s="193">
        <f t="shared" si="0"/>
        <v>470</v>
      </c>
    </row>
    <row r="11" spans="1:7" ht="12.75">
      <c r="A11" s="195" t="s">
        <v>88</v>
      </c>
      <c r="B11" s="119" t="s">
        <v>100</v>
      </c>
      <c r="C11" s="127" t="s">
        <v>85</v>
      </c>
      <c r="D11" s="112" t="s">
        <v>104</v>
      </c>
      <c r="E11" s="120">
        <v>25</v>
      </c>
      <c r="F11" s="114">
        <v>8.94</v>
      </c>
      <c r="G11" s="193">
        <f t="shared" si="0"/>
        <v>223.5</v>
      </c>
    </row>
    <row r="12" spans="1:7" ht="22.5">
      <c r="A12" s="195" t="s">
        <v>88</v>
      </c>
      <c r="B12" s="197" t="s">
        <v>103</v>
      </c>
      <c r="C12" s="198" t="s">
        <v>86</v>
      </c>
      <c r="D12" s="199" t="s">
        <v>104</v>
      </c>
      <c r="E12" s="200">
        <v>1</v>
      </c>
      <c r="F12" s="201">
        <v>30</v>
      </c>
      <c r="G12" s="202">
        <f>E12*F12</f>
        <v>30</v>
      </c>
    </row>
    <row r="79" ht="24.75" customHeight="1"/>
    <row r="84" ht="17.25" customHeight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Ismael Silva Pereira</cp:lastModifiedBy>
  <cp:lastPrinted>2023-07-13T21:42:08Z</cp:lastPrinted>
  <dcterms:created xsi:type="dcterms:W3CDTF">1997-01-10T22:22:50Z</dcterms:created>
  <dcterms:modified xsi:type="dcterms:W3CDTF">2023-07-14T21:19:19Z</dcterms:modified>
  <cp:category/>
  <cp:version/>
  <cp:contentType/>
  <cp:contentStatus/>
</cp:coreProperties>
</file>