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510" windowWidth="9720" windowHeight="7065" activeTab="0"/>
  </bookViews>
  <sheets>
    <sheet name="Orçamento" sheetId="1" r:id="rId1"/>
    <sheet name="Cronograma" sheetId="2" r:id="rId2"/>
    <sheet name="Composição" sheetId="3" r:id="rId3"/>
  </sheets>
  <definedNames>
    <definedName name="_xlnm.Print_Area" localSheetId="2">'Composição'!$A$24:$G$30</definedName>
    <definedName name="_xlnm.Print_Area" localSheetId="1">'Cronograma'!$A$1:$N$38</definedName>
    <definedName name="_xlnm.Print_Area" localSheetId="0">'Orçamento'!$A$1:$I$148</definedName>
    <definedName name="_xlnm.Print_Titles" localSheetId="0">'Orçamento'!$1:$7</definedName>
  </definedNames>
  <calcPr fullCalcOnLoad="1" fullPrecision="0"/>
</workbook>
</file>

<file path=xl/sharedStrings.xml><?xml version="1.0" encoding="utf-8"?>
<sst xmlns="http://schemas.openxmlformats.org/spreadsheetml/2006/main" count="535" uniqueCount="344">
  <si>
    <t>PLANILHA ORÇAMENTÁRIA</t>
  </si>
  <si>
    <t>ÁREA:</t>
  </si>
  <si>
    <t>OBRA:</t>
  </si>
  <si>
    <t>LOCAL:</t>
  </si>
  <si>
    <t>MUNICÍPIO</t>
  </si>
  <si>
    <t>ITEM</t>
  </si>
  <si>
    <t>DISCRIMINAÇÃO</t>
  </si>
  <si>
    <t>QUANT.</t>
  </si>
  <si>
    <t>UNID.</t>
  </si>
  <si>
    <t>PREÇO</t>
  </si>
  <si>
    <t>UNITÁRIO</t>
  </si>
  <si>
    <t>São Joaquim</t>
  </si>
  <si>
    <t>BDI</t>
  </si>
  <si>
    <t>COM BDI</t>
  </si>
  <si>
    <t>PREÇO TOTAL</t>
  </si>
  <si>
    <t>1.0</t>
  </si>
  <si>
    <t>P R E F E I T U R A     M U N I C I P A L     D E     S Ã O    J O A Q U I M</t>
  </si>
  <si>
    <t>PRAÇA JOÃO RIBEIRO, 01 - CENTRO</t>
  </si>
  <si>
    <t xml:space="preserve">  CNPJ 82 561 093 /0001-98</t>
  </si>
  <si>
    <t xml:space="preserve">                    C R O N O G R A M A    F Í S I C O - F I N A N C E I R O</t>
  </si>
  <si>
    <t>INTERESSADO</t>
  </si>
  <si>
    <t>PREFEITURA MUNICIPAL DE SÃO JOAQUIM</t>
  </si>
  <si>
    <t>LOCAL</t>
  </si>
  <si>
    <t xml:space="preserve">DATA </t>
  </si>
  <si>
    <t>M Ê S</t>
  </si>
  <si>
    <t>SERVIÇOS</t>
  </si>
  <si>
    <t>PESO</t>
  </si>
  <si>
    <t>VALOR</t>
  </si>
  <si>
    <t>%</t>
  </si>
  <si>
    <t>R$</t>
  </si>
  <si>
    <t>1.1</t>
  </si>
  <si>
    <t>1.2</t>
  </si>
  <si>
    <t>1.3</t>
  </si>
  <si>
    <t>1.6</t>
  </si>
  <si>
    <t>_________________________________</t>
  </si>
  <si>
    <t>pç</t>
  </si>
  <si>
    <t>1.5</t>
  </si>
  <si>
    <t>1.7</t>
  </si>
  <si>
    <t>1.8</t>
  </si>
  <si>
    <t xml:space="preserve">m </t>
  </si>
  <si>
    <t>unid</t>
  </si>
  <si>
    <t>m</t>
  </si>
  <si>
    <t>INSTALAÇÃO PROVISÓRIAS</t>
  </si>
  <si>
    <t>1.1.1</t>
  </si>
  <si>
    <t>1.1.2</t>
  </si>
  <si>
    <t>Locação convencional de obra, através de gabarito de tábuas corridas pontaletadas, com reaproveitamento de 3 vezes</t>
  </si>
  <si>
    <t>subtotal</t>
  </si>
  <si>
    <t>INFRAESTRUTURA</t>
  </si>
  <si>
    <t>1.2.1</t>
  </si>
  <si>
    <t>1.2.2</t>
  </si>
  <si>
    <t>Impermeabilização de estruturas enterradas com tinta asfáltica duas demãos</t>
  </si>
  <si>
    <t>SUPRAESTRUTURA</t>
  </si>
  <si>
    <t>PAREDES E ESQUADRIAS</t>
  </si>
  <si>
    <t>Alvenaria em tijolo cerâmico furado 11,5x19x19cm, assentado em argamassa traço 1:4 (cimento e areia) e= 1cm</t>
  </si>
  <si>
    <t>COBERTURA</t>
  </si>
  <si>
    <t>1.5.1</t>
  </si>
  <si>
    <t>1.5.2</t>
  </si>
  <si>
    <t>REVESTIMENTOS</t>
  </si>
  <si>
    <t>1.6.1</t>
  </si>
  <si>
    <t>Chapisco traço 1:4 (cimento e areia grossa) espessura 0,5cm preparo mecânico da argamassa</t>
  </si>
  <si>
    <t>1.7.1</t>
  </si>
  <si>
    <t>1.7.2</t>
  </si>
  <si>
    <t>Rodapé em ceramica PEI-4, com 7 cm</t>
  </si>
  <si>
    <t>INSTALAÇÃO ELÉTRICA</t>
  </si>
  <si>
    <t>1.8.1</t>
  </si>
  <si>
    <t>1.8.2</t>
  </si>
  <si>
    <t>Pesquisa de Mercado</t>
  </si>
  <si>
    <t>Composição</t>
  </si>
  <si>
    <t>m²</t>
  </si>
  <si>
    <t>m³</t>
  </si>
  <si>
    <t>CONCRETO FCK=25MPA, PREPARO COM BETONEIRA, SEM LANCAMENTO</t>
  </si>
  <si>
    <t>ARMADOR COM ENCARGOS COMPLEMENTARES</t>
  </si>
  <si>
    <t>FORMA TABUAS MADEIRA 3A P/ PECAS CONCRETO ARM, REAPR 2X, INCL MONTAGEM E DESMONTAGEM.</t>
  </si>
  <si>
    <t>CARPINTEIRO DE FORMAS COM ENCARGOS COMPLEMENTARES</t>
  </si>
  <si>
    <t>OPERADOR DE MÁQUINAS E EQUIPAMENTOS COM ENCARGOS COMPLEMENTARES</t>
  </si>
  <si>
    <t>PEDREIRO COM ENCARGOS COMPLEMENTARES</t>
  </si>
  <si>
    <t>SERVENTE COM ENCARGOS COMPLEMENTARES</t>
  </si>
  <si>
    <t>BETONEIRA CAPACIDADE NOMINAL DE 400 L, CAPACIDADE DE MISTURA 310 L, MOTOR ELÉTRICO TRIFÁSICO POTÊNCIA DE 2 HP, SEM CARREGADOR - CHP DIURNO. AF_10/2014</t>
  </si>
  <si>
    <t>ACO CA-50, 10,0 MM, VERGALHAO</t>
  </si>
  <si>
    <t>ACO CA-60, 4,2 MM, VERGALHAO</t>
  </si>
  <si>
    <t>ARAME RECOZIDO 18 BWG, 1,25 MM (0,01 KG/M)</t>
  </si>
  <si>
    <t>001</t>
  </si>
  <si>
    <t>SINAPI-I</t>
  </si>
  <si>
    <t>SINAPI</t>
  </si>
  <si>
    <t>88309</t>
  </si>
  <si>
    <t>H</t>
  </si>
  <si>
    <t>88316</t>
  </si>
  <si>
    <t>90284</t>
  </si>
  <si>
    <t>88245</t>
  </si>
  <si>
    <t>1346</t>
  </si>
  <si>
    <t>88262</t>
  </si>
  <si>
    <t>88297</t>
  </si>
  <si>
    <t>88830</t>
  </si>
  <si>
    <t>43059</t>
  </si>
  <si>
    <t>M2</t>
  </si>
  <si>
    <t>Concreto armado 25MPA, incluindo formas, aço(corte e dobragem), espalhamento e adensamento e desforma</t>
  </si>
  <si>
    <t>43132</t>
  </si>
  <si>
    <t>KG</t>
  </si>
  <si>
    <t>CHP</t>
  </si>
  <si>
    <t>Administração 2021/2024</t>
  </si>
  <si>
    <t>Cabo de cobre isolamento anti-chama 450/750v 10,0mm², flexível</t>
  </si>
  <si>
    <t>43058</t>
  </si>
  <si>
    <t>1.2.3</t>
  </si>
  <si>
    <t xml:space="preserve">   </t>
  </si>
  <si>
    <t>002</t>
  </si>
  <si>
    <t>1.9</t>
  </si>
  <si>
    <t>1.9.1</t>
  </si>
  <si>
    <t>1.9.2</t>
  </si>
  <si>
    <t>Unid.</t>
  </si>
  <si>
    <t>INSTALAÇÃO HIDROSSANITÁRIA</t>
  </si>
  <si>
    <t>1.9.3</t>
  </si>
  <si>
    <t>1.9.5</t>
  </si>
  <si>
    <t>1.9.7</t>
  </si>
  <si>
    <t xml:space="preserve">     PREFEITURA MUNICIPAL DE SÃO JOAQUIM</t>
  </si>
  <si>
    <t>1.9.4</t>
  </si>
  <si>
    <t>1.4</t>
  </si>
  <si>
    <t>1.4.1</t>
  </si>
  <si>
    <t>1.8.3</t>
  </si>
  <si>
    <t>1.8.4</t>
  </si>
  <si>
    <t>1.8.5</t>
  </si>
  <si>
    <t xml:space="preserve">TOTAL  </t>
  </si>
  <si>
    <t xml:space="preserve">TOTAL GERAL </t>
  </si>
  <si>
    <t>1.2.5</t>
  </si>
  <si>
    <t xml:space="preserve">Estrutura em madeira aparelhada para telha ondulada de fibrocimento, considerando na composição de custo a inclinação </t>
  </si>
  <si>
    <t>Telhamento com telha de fibrocimento 6mm, incluso acessórios de fixação e vedação, considerando na composição de custo a inclinação</t>
  </si>
  <si>
    <t>1.5.3</t>
  </si>
  <si>
    <t>1.5.4</t>
  </si>
  <si>
    <t>1.9.6</t>
  </si>
  <si>
    <t>Cabo de cobre isolamento anti-chama 450/750v 1,5mm², flexível</t>
  </si>
  <si>
    <t>1.3.1</t>
  </si>
  <si>
    <t>Janela de correr em alumínio, conforme projeto, incluso guarnição e vidro liso incolor</t>
  </si>
  <si>
    <t>1.2.4</t>
  </si>
  <si>
    <t>1.4.2</t>
  </si>
  <si>
    <t>1.7.3</t>
  </si>
  <si>
    <t>1.7.4</t>
  </si>
  <si>
    <t>Cabo de cobre isolamento anti-chama 450/750v 4,0mm², flexível</t>
  </si>
  <si>
    <t>Contrapiso em argamassa traço 1:4 (cimento e areia), preparo mecânico *5cm*</t>
  </si>
  <si>
    <t>1.7.5</t>
  </si>
  <si>
    <t>Composição 01</t>
  </si>
  <si>
    <t>1.10</t>
  </si>
  <si>
    <t>1.10.1</t>
  </si>
  <si>
    <t>1.10.2</t>
  </si>
  <si>
    <t>1.10.3</t>
  </si>
  <si>
    <t>1.10.4</t>
  </si>
  <si>
    <t>Vergas e contravergas moldada in loco em concreto armado (11,5cm x 15cm)</t>
  </si>
  <si>
    <t>Caixa enterrada hidráulica retangular, em concreto pré-moldado, dimensões internas: 
0,4x0,4x0,4 (Caixa de inspeção)</t>
  </si>
  <si>
    <t>Filtro anaeróbio circular, em concreto pré-moldado, diâmetro interno 1,10m, altura interna 1,50m.</t>
  </si>
  <si>
    <t>Sumidouro circular, em concreto pré-moldado, diâmetro interno 1,88m, altura interna 2,00m.</t>
  </si>
  <si>
    <t>Placa de obra em chapa galvanizada *n.22*, adesivada de *2,4 x 1,2*m.</t>
  </si>
  <si>
    <t>Fundo selador acrílico, aplicação manual em parede, uma demão.</t>
  </si>
  <si>
    <t>Aplicação manual de pintura com tinta texturizada acrílica em paredes, Duas cores.</t>
  </si>
  <si>
    <t>Tubo PVC serie normal, DN 100MM, para esgoto (NBR 5688).</t>
  </si>
  <si>
    <t>Tubo PVC, soldavel, 25MM, água fria (NBR-5648).</t>
  </si>
  <si>
    <t>Tubo PVC serie normal, DN 50MM, para esgoto (NBR 5688).</t>
  </si>
  <si>
    <t>Tubo PVC serie normal, DN 40MM, para esgoto (NBR 5688).</t>
  </si>
  <si>
    <t>Conexão soldavel esgoto - Fornecido e instalado.</t>
  </si>
  <si>
    <t>Conexão soldavel água - Fornecido e instalado.</t>
  </si>
  <si>
    <t>Vaso sanitário sifonado com caixa acoplada louça branca, incluso engate flexível em plástico branco, 1/2 x 40cm, fornecimento e instalação.</t>
  </si>
  <si>
    <t>Caixa de gordura cilíndrica em concreto simples, pré-moldada, com diâmetro de 40cm e altura de 45cm, com tampa.</t>
  </si>
  <si>
    <t>Tanque séptico circular, em concreto pré-moldado, diâmetro interno1,10M, altura interna = 2,5M, Volume útil: 2138,2L.</t>
  </si>
  <si>
    <t xml:space="preserve">Concreto armado dosado inclusive material, mao de obra, forma e escoramento (sapatas 80x80x30cm) </t>
  </si>
  <si>
    <t>Porta de madeira maciça 1A, 70x210x3cm, incluso aduela 2A, alizar 2A e dobradiças , completa</t>
  </si>
  <si>
    <t>Porta de madeira maciça 1A, 80x210x3cm, incluso aduela 2A, alizar 2A e dobradiças , completa</t>
  </si>
  <si>
    <t>Remoção de janelas de forma manual</t>
  </si>
  <si>
    <t>REMOÇÃO E DEMOLIÇÃO</t>
  </si>
  <si>
    <t>Cabo de cobre isolamento anti-chama 450/750v 2,5mm², flexível</t>
  </si>
  <si>
    <t>Vaso sanitário sifonado conevncional para PCD sem furo frontal com louça branca com assento</t>
  </si>
  <si>
    <t>Cuba de embutir oval em louça branca, 35x50cm ou equivalente, fornecimento e instalação</t>
  </si>
  <si>
    <t>Torneiras cromada para lavatório</t>
  </si>
  <si>
    <t>Bancada em granito cinza polido para pia, 150x60cm , fornecimento e instalação, inclusive saia de 20cm.</t>
  </si>
  <si>
    <t>Registro pressão 1/2"</t>
  </si>
  <si>
    <t>Barra de apoio PNE, em aço inox polido, comprimento 60 cm, fixada na parede, fornecimento e instalação.</t>
  </si>
  <si>
    <t>Barra de apoio PNE, em aço inox polido, comprimento 80 cm, fixada na parede, fornecimento e instalação.</t>
  </si>
  <si>
    <t>Lampada led 9w tipo bulbo com plafon,completa - Fornecimento e instalação.</t>
  </si>
  <si>
    <t>Lampada led 15w tipo bulbo com plafon,completa - Fornecimento e instalação.</t>
  </si>
  <si>
    <t>Lampada led 60w tipo bulbo com plafon,completa - Fornecimento e instalação.</t>
  </si>
  <si>
    <t>Caixa sifonada com grelha quadrada PVC DN 150X150X50mm, junta saudável, fornecida e instalada em ramal de descarga ou em ramal de esgoto sanitário (ralo).</t>
  </si>
  <si>
    <t>Caixa d`agua fibra de vidro 1000L com tampa.</t>
  </si>
  <si>
    <t>Disjuntor monofásico 10 a 40A</t>
  </si>
  <si>
    <t>AMPLIAÇÃO</t>
  </si>
  <si>
    <t>Reaterro manual apiloado com soquete</t>
  </si>
  <si>
    <t>Vidro temperado 10,0mm ( portas de acesso )</t>
  </si>
  <si>
    <t>Jogo de ferragens cromadas para porta de vidro temperado</t>
  </si>
  <si>
    <t>Gradil em alumínio fixado em vãos de janelas formado por barras chatas de 25x4,8mm</t>
  </si>
  <si>
    <t>Cumeeira universal para telha de fibrocimento ondulada 6mm, inclusive juntas de vedação e acessórios de fixação</t>
  </si>
  <si>
    <t>Tábua de madeira de lei 2,5 x 15,0 cm, (testeira para telhado)</t>
  </si>
  <si>
    <t>Massa única para reboco ( paredes internas, externas ) aplicado amnualmente traço 1:2:8</t>
  </si>
  <si>
    <t>Forro de madeira em régua de 100mm c/ colocação, inclusive meia cana e estrutura de fixação em madeira</t>
  </si>
  <si>
    <t>Revestimento cerâmico em piso PEI-4</t>
  </si>
  <si>
    <t>Tubo PVC, soldavel, 32MM, água fria (NBR-5648).</t>
  </si>
  <si>
    <t>Tubo PVC, soldavel, 50MM, água fria (NBR-5648).</t>
  </si>
  <si>
    <t>Lavatório louça branca suspenso, 29,5x39cm ou equivalente, incluso sifão tipo garrafa em pvc, válvula e engate flexível 30 cm em plástico e torneira cromada de mesa, fornecimento e instalação.</t>
  </si>
  <si>
    <t>Remoção de porta, de forma manual, sem reaproveitamento</t>
  </si>
  <si>
    <t>Escavação manual 1A categ. Até 1,00m</t>
  </si>
  <si>
    <t>Tubo PVC, soldavel, 40MM, água fria (NBR-5648).</t>
  </si>
  <si>
    <t>Tubo PVC, soldavel, 20MM, água fria (NBR-5648).</t>
  </si>
  <si>
    <t>HIDRÔMETRO</t>
  </si>
  <si>
    <t>Kit cavalete para medição de água - entrada principal em PVC soldável DN 20 (1/2") - Fornecimento e instalação.</t>
  </si>
  <si>
    <t>POSTE PADRÃO CELESC</t>
  </si>
  <si>
    <t>Entrada de energia elétrica, aérea, bifásica, com caixa de isopor, cabo de 10mm2 e disjuntor din 50A</t>
  </si>
  <si>
    <t>Poste bifásico ou trifásico no padrão celesc</t>
  </si>
  <si>
    <t>Remoção de telhas de fibrocimento de forma manual sem reaproveitamento.</t>
  </si>
  <si>
    <t>Demolição de vigas e pilares, de forma manual, sem reaproveitamento</t>
  </si>
  <si>
    <t>1.2.6</t>
  </si>
  <si>
    <t>Camada separadora para execução de contrapiso em lona plástica.</t>
  </si>
  <si>
    <t>1.5.5</t>
  </si>
  <si>
    <t>1.7.6</t>
  </si>
  <si>
    <t>1.7.7</t>
  </si>
  <si>
    <t>1.7.8</t>
  </si>
  <si>
    <t>1.7.9</t>
  </si>
  <si>
    <t>1.7.10</t>
  </si>
  <si>
    <t>1.7.11</t>
  </si>
  <si>
    <t>1.11</t>
  </si>
  <si>
    <t>1.11.1</t>
  </si>
  <si>
    <t>1.11.2</t>
  </si>
  <si>
    <t>1.11.3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</si>
  <si>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</si>
  <si>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</si>
  <si>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</si>
  <si>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</si>
  <si>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</si>
  <si>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</si>
  <si>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</si>
  <si>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</si>
  <si>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</si>
  <si>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</si>
  <si>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</si>
  <si>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Janela de alumínio com vidros, batente e ferragens (janelas dos banheiros)- Fornecimento e instalação.</t>
  </si>
  <si>
    <t>Unid</t>
  </si>
  <si>
    <t>Demolição de alvenaria de bloco furado, de forma manual, sem reaproveitamento (inclusive churrasqueira)</t>
  </si>
  <si>
    <t>Porta em alumínio de abrir tipo veneziana com guarnição, fixação com parafusos, fornecimento e instalação. (Porta abrigo do gás 0,80x0,90cm)</t>
  </si>
  <si>
    <t>Calha em chapa de aço galvanizado numero 24, desenvolvimento de 30cm, incluso tubo de queda em PVC</t>
  </si>
  <si>
    <t>Torneiras cromada tubo móvel, de mesa, 1/2 ou 3/4, para pia de cozinha padrão alto, fornecimento e instalação</t>
  </si>
  <si>
    <t>Cuba de embutir retangular de aço inoxidável 46x12cm, fornecimento e instalação</t>
  </si>
  <si>
    <t>Quadro de distribuição de energia em PVC, de embutir - Fornecimento e instalação.</t>
  </si>
  <si>
    <t>Ponto de iluminação completo incluindo (2 módulos, caixa elétrica, eletroduto, cabo, rasgo, quebra e chumbamento)</t>
  </si>
  <si>
    <t>Ponto de tomada completo incluindo (caixa elétrica, eletroduto, cabo, rasgo, quebra e chumbamento).</t>
  </si>
  <si>
    <t xml:space="preserve">Concreto armado dosado inclusive material, mao de obra, forma e escoramento (vigas de baldrame 15x40cm)   </t>
  </si>
  <si>
    <t xml:space="preserve">Concreto armado dosado inclusive material, mao de obra, forma e escoramento (arranques, pilares 12x30cm e 20x30cm e vigas de respaldo 11,5x20cm) </t>
  </si>
  <si>
    <t>Revestimento cerâmico para paredes internas com placas tipo esmaltada extra de dimensões 60x60 cm aplicadas na altura inteira das paredes.</t>
  </si>
  <si>
    <t>1.4.3</t>
  </si>
  <si>
    <t>Composição 3</t>
  </si>
  <si>
    <t xml:space="preserve">Remoção de parede de madeira, de forma manual, sem reaproveitamento  (oitão) </t>
  </si>
  <si>
    <t>1.2.7</t>
  </si>
  <si>
    <t>1.5.6</t>
  </si>
  <si>
    <t>Laje pré-moldada, para forro, enchimento em cerâmica, vigota treliçada, com capa de concreto 4cm (laje acima da alvenaria do abrigo do gás)</t>
  </si>
  <si>
    <t xml:space="preserve">Parede de Madeira em Eucalipto, material e mão de obra (Frontal do oitão) </t>
  </si>
  <si>
    <t>43614</t>
  </si>
  <si>
    <t>TABUA  NÃO APARELHADA  *2,5X15* CM, EM MAÇARANDUBA , ANGELIM OU EQUIVALENTE DA REGIÃO-BRUTA</t>
  </si>
  <si>
    <t>M</t>
  </si>
  <si>
    <t>4430</t>
  </si>
  <si>
    <t>CAIBRO NÃO APARELHADO *5X6*CM, EM MAÇARANDUBA, ANGELIM OU EQUIVALENTE DA REGIÃO-BRUTA</t>
  </si>
  <si>
    <t>5069</t>
  </si>
  <si>
    <t>PREGO DE AÇO POLIDO COM CABEÇA 17X27 (2 1/2 X11)</t>
  </si>
  <si>
    <t>003</t>
  </si>
  <si>
    <t>Painel  divisório tipo divilux instalado (tabela Deinfra)</t>
  </si>
  <si>
    <t>1.7.12</t>
  </si>
  <si>
    <t>Composição 4</t>
  </si>
  <si>
    <t>004</t>
  </si>
  <si>
    <t>Porta em chapa de aço galvanizado de correr, fornecimento e instalação</t>
  </si>
  <si>
    <t>1332</t>
  </si>
  <si>
    <t>CHAPA DE AÇO GROSSA , ASTM A36, E = 3/8"</t>
  </si>
  <si>
    <t>38179</t>
  </si>
  <si>
    <t>ROLDANA CONCAVA DUPLA, 4 RODAS, PARA PORTA DE CORRER, EM ZAMAC COM CHAPA DE AÇO REVESTIDO EM NYLON</t>
  </si>
  <si>
    <t>43605</t>
  </si>
  <si>
    <t>TRILHO PANTOGRÁFICO RETO EM ALUMÍNIO TIPO U COM DIMENSÕES DE 38X38MM PARA PORTA DE CORRER</t>
  </si>
  <si>
    <t>KG/M²</t>
  </si>
  <si>
    <t>M3</t>
  </si>
  <si>
    <t>88261</t>
  </si>
  <si>
    <t>CARPINTEIRO DE ESQUADRIAS COM ENCARGOS COMPLEMENTARES</t>
  </si>
  <si>
    <t>Porta em chapa de aço galvanizado de correr - fornecimento e instalação</t>
  </si>
  <si>
    <t>Composição 2</t>
  </si>
  <si>
    <t>1.9.8</t>
  </si>
  <si>
    <t>1.2.8</t>
  </si>
  <si>
    <t>1.2.9</t>
  </si>
  <si>
    <t>1.2.10</t>
  </si>
  <si>
    <t>1.7.13</t>
  </si>
  <si>
    <t>1.8.6</t>
  </si>
  <si>
    <t>1.8.7</t>
  </si>
  <si>
    <t>PAVIMENTAÇÂO ÁREA DAS SALAS</t>
  </si>
  <si>
    <t>PAVIMENTAÇÂO ÁREA DO ALMOXARIFADO</t>
  </si>
  <si>
    <t>Concreto usinado espessura 0,8 cm</t>
  </si>
  <si>
    <t>Armação para execução de radier, piso de concreto ou laje sobre solo com uso de tela</t>
  </si>
  <si>
    <t>kg</t>
  </si>
  <si>
    <t>Chuveiro comum em plástico cromado, com cano 4 temperaturas (110/220 V)</t>
  </si>
  <si>
    <t>Puxador para PCD, fixado na porta - fornecimento e instalação.</t>
  </si>
  <si>
    <t>Lavatório louça branca com coluna, 45 X 55cm ou equivalente</t>
  </si>
  <si>
    <t>PUXADOR TUBULAR RETO SIMPLES, EM ALUMINIO CROMADO, COM COMPRIMENTO DE UN 77,18 APROX 400 MM E DIAMETRO DE 25 MM</t>
  </si>
  <si>
    <t>Remoção de louças de forma manual sem reaproveitamento</t>
  </si>
  <si>
    <t>Demolição de revestimento cerâmico de forma manual e sem reaproveitamento</t>
  </si>
  <si>
    <t>Remoção de porta, de forma manual, com reaproveitamento ( portão almoxarifado)</t>
  </si>
  <si>
    <t>43601</t>
  </si>
  <si>
    <t>Rufo externo/interno em chapa de aço galvanizado número 26 corte de 33cm</t>
  </si>
  <si>
    <t>Telhamento com telha de aço/alumínio e 0,5mm, com até duas águas, incluso içamento</t>
  </si>
  <si>
    <t>Box com duas folhas de correr, de acrílico, para banheiro</t>
  </si>
  <si>
    <t>Remoção de forro de madeira (beirais e banheiros existentes), de forma manual, sem reaproveitamento.</t>
  </si>
  <si>
    <t>PAVIMENTAÇÃO ÁREA DAS SALAS</t>
  </si>
  <si>
    <t>PAVIMENTAÇÃO ÁREA DO ALMOXARIFADO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</si>
  <si>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</si>
  <si>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</si>
  <si>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</si>
  <si>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</si>
  <si>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</si>
  <si>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</si>
  <si>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</si>
  <si>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</si>
  <si>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</si>
  <si>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</si>
  <si>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</si>
  <si>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</si>
  <si>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</si>
  <si>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</si>
  <si>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</si>
  <si>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</si>
  <si>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1.12.27</t>
  </si>
  <si>
    <t>1.12.28</t>
  </si>
  <si>
    <t>1.12.29</t>
  </si>
  <si>
    <t>1.12.30</t>
  </si>
  <si>
    <t>1.12.31</t>
  </si>
  <si>
    <t>1.12.32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</si>
  <si>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</si>
  <si>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</si>
  <si>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</si>
  <si>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</si>
  <si>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</si>
  <si>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</si>
  <si>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</si>
  <si>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</si>
  <si>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</si>
  <si>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</si>
  <si>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</si>
  <si>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São Joaquim, 14 de Julho de 2023.</t>
  </si>
  <si>
    <t>Janice Juliana Nogueira Marian</t>
  </si>
  <si>
    <t>Engª Resp. - CREA-SC 201185-2</t>
  </si>
  <si>
    <t>Eng° Resp. - CREA-SC 201185-2</t>
  </si>
  <si>
    <t>_______________________________</t>
  </si>
  <si>
    <r>
      <t>m</t>
    </r>
    <r>
      <rPr>
        <i/>
        <sz val="10"/>
        <rFont val="Arial"/>
        <family val="2"/>
      </rPr>
      <t>³</t>
    </r>
  </si>
  <si>
    <t xml:space="preserve">REFORMA DA ANTIGA FÁBRICA DE TUBOS PARA SECRETARIA DA AGRICULTURA E OBRAS
  RUA FRANCISCO RIDES FERREIRA, BAIRRO SANTA PAULINA, SÃO JOAQUIM - SC
</t>
  </si>
  <si>
    <t>Porta divisória divilux com ferragem (Tabela Deinfra)</t>
  </si>
  <si>
    <t>1.9.9</t>
  </si>
  <si>
    <t>Limpeza de superfície com jato de alta pressão</t>
  </si>
  <si>
    <t>Disjuntor monofásico tipo din, corrente nominal de 50A</t>
  </si>
  <si>
    <t>SINAPI 06/2023</t>
  </si>
  <si>
    <t>Pintura tinta de acabamento esmalte sintético acetinado em madeira, duas demãos.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</si>
</sst>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;[Red]0.00"/>
    <numFmt numFmtId="180" formatCode="#,##0.00_ ;\-#,##0.00\ 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#,##0.00000"/>
    <numFmt numFmtId="186" formatCode="[$-416]dddd\,\ d&quot; de &quot;mmmm&quot; de &quot;yyyy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GoudyHandtooled BT"/>
      <family val="0"/>
    </font>
    <font>
      <sz val="12"/>
      <name val="Arial"/>
      <family val="2"/>
    </font>
    <font>
      <b/>
      <i/>
      <sz val="9"/>
      <color indexed="17"/>
      <name val="Arial"/>
      <family val="2"/>
    </font>
    <font>
      <b/>
      <i/>
      <sz val="12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8"/>
      <color theme="1"/>
      <name val="Calibri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medium"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171" fontId="0" fillId="0" borderId="0" xfId="65" applyFont="1" applyAlignment="1">
      <alignment vertical="center"/>
    </xf>
    <xf numFmtId="2" fontId="0" fillId="0" borderId="0" xfId="65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1" fillId="0" borderId="12" xfId="51" applyFont="1" applyBorder="1">
      <alignment/>
      <protection/>
    </xf>
    <xf numFmtId="0" fontId="11" fillId="0" borderId="0" xfId="51" applyFont="1" applyBorder="1">
      <alignment/>
      <protection/>
    </xf>
    <xf numFmtId="0" fontId="11" fillId="0" borderId="0" xfId="51" applyFont="1" applyBorder="1" applyAlignment="1">
      <alignment horizontal="center"/>
      <protection/>
    </xf>
    <xf numFmtId="39" fontId="11" fillId="0" borderId="0" xfId="49" applyNumberFormat="1" applyFont="1" applyBorder="1" applyAlignment="1">
      <alignment/>
    </xf>
    <xf numFmtId="9" fontId="11" fillId="0" borderId="0" xfId="54" applyFont="1" applyBorder="1" applyAlignment="1">
      <alignment horizontal="center"/>
    </xf>
    <xf numFmtId="0" fontId="11" fillId="0" borderId="13" xfId="51" applyFont="1" applyBorder="1">
      <alignment/>
      <protection/>
    </xf>
    <xf numFmtId="0" fontId="11" fillId="0" borderId="14" xfId="51" applyFont="1" applyBorder="1">
      <alignment/>
      <protection/>
    </xf>
    <xf numFmtId="0" fontId="11" fillId="0" borderId="15" xfId="51" applyFont="1" applyBorder="1" applyAlignment="1">
      <alignment horizontal="center"/>
      <protection/>
    </xf>
    <xf numFmtId="0" fontId="11" fillId="0" borderId="14" xfId="51" applyFont="1" applyBorder="1" applyAlignment="1">
      <alignment horizontal="center"/>
      <protection/>
    </xf>
    <xf numFmtId="0" fontId="11" fillId="0" borderId="16" xfId="51" applyFont="1" applyBorder="1">
      <alignment/>
      <protection/>
    </xf>
    <xf numFmtId="0" fontId="11" fillId="0" borderId="17" xfId="51" applyFont="1" applyBorder="1">
      <alignment/>
      <protection/>
    </xf>
    <xf numFmtId="0" fontId="11" fillId="0" borderId="18" xfId="51" applyFont="1" applyBorder="1" applyAlignment="1">
      <alignment horizontal="center"/>
      <protection/>
    </xf>
    <xf numFmtId="0" fontId="11" fillId="0" borderId="17" xfId="51" applyFont="1" applyBorder="1" applyAlignment="1">
      <alignment horizontal="center"/>
      <protection/>
    </xf>
    <xf numFmtId="0" fontId="11" fillId="0" borderId="19" xfId="51" applyFont="1" applyBorder="1" applyAlignment="1">
      <alignment horizontal="center"/>
      <protection/>
    </xf>
    <xf numFmtId="39" fontId="11" fillId="0" borderId="19" xfId="49" applyNumberFormat="1" applyFont="1" applyBorder="1" applyAlignment="1">
      <alignment horizontal="center"/>
    </xf>
    <xf numFmtId="9" fontId="11" fillId="0" borderId="19" xfId="54" applyFont="1" applyBorder="1" applyAlignment="1">
      <alignment horizontal="center"/>
    </xf>
    <xf numFmtId="39" fontId="11" fillId="0" borderId="19" xfId="51" applyNumberFormat="1" applyFont="1" applyBorder="1" applyAlignment="1">
      <alignment horizontal="center"/>
      <protection/>
    </xf>
    <xf numFmtId="0" fontId="12" fillId="0" borderId="14" xfId="51" applyFont="1" applyBorder="1">
      <alignment/>
      <protection/>
    </xf>
    <xf numFmtId="2" fontId="11" fillId="0" borderId="11" xfId="51" applyNumberFormat="1" applyFont="1" applyBorder="1">
      <alignment/>
      <protection/>
    </xf>
    <xf numFmtId="4" fontId="11" fillId="0" borderId="10" xfId="51" applyNumberFormat="1" applyFont="1" applyBorder="1">
      <alignment/>
      <protection/>
    </xf>
    <xf numFmtId="9" fontId="13" fillId="0" borderId="10" xfId="54" applyFont="1" applyBorder="1" applyAlignment="1">
      <alignment horizontal="center"/>
    </xf>
    <xf numFmtId="39" fontId="11" fillId="0" borderId="10" xfId="49" applyNumberFormat="1" applyFont="1" applyBorder="1" applyAlignment="1">
      <alignment/>
    </xf>
    <xf numFmtId="2" fontId="11" fillId="0" borderId="10" xfId="51" applyNumberFormat="1" applyFont="1" applyBorder="1">
      <alignment/>
      <protection/>
    </xf>
    <xf numFmtId="0" fontId="11" fillId="0" borderId="10" xfId="51" applyFont="1" applyBorder="1">
      <alignment/>
      <protection/>
    </xf>
    <xf numFmtId="0" fontId="11" fillId="0" borderId="20" xfId="51" applyFont="1" applyBorder="1">
      <alignment/>
      <protection/>
    </xf>
    <xf numFmtId="4" fontId="11" fillId="0" borderId="10" xfId="51" applyNumberFormat="1" applyFont="1" applyBorder="1" applyAlignment="1">
      <alignment horizontal="right"/>
      <protection/>
    </xf>
    <xf numFmtId="2" fontId="14" fillId="0" borderId="10" xfId="54" applyNumberFormat="1" applyFont="1" applyBorder="1" applyAlignment="1">
      <alignment horizontal="center"/>
    </xf>
    <xf numFmtId="0" fontId="11" fillId="0" borderId="21" xfId="51" applyFont="1" applyBorder="1">
      <alignment/>
      <protection/>
    </xf>
    <xf numFmtId="0" fontId="11" fillId="0" borderId="22" xfId="51" applyFont="1" applyBorder="1">
      <alignment/>
      <protection/>
    </xf>
    <xf numFmtId="2" fontId="11" fillId="0" borderId="22" xfId="51" applyNumberFormat="1" applyFont="1" applyBorder="1">
      <alignment/>
      <protection/>
    </xf>
    <xf numFmtId="4" fontId="11" fillId="0" borderId="22" xfId="51" applyNumberFormat="1" applyFont="1" applyBorder="1" applyAlignment="1">
      <alignment horizontal="right"/>
      <protection/>
    </xf>
    <xf numFmtId="2" fontId="14" fillId="0" borderId="23" xfId="51" applyNumberFormat="1" applyFont="1" applyBorder="1" applyAlignment="1">
      <alignment horizontal="center"/>
      <protection/>
    </xf>
    <xf numFmtId="39" fontId="11" fillId="0" borderId="22" xfId="49" applyNumberFormat="1" applyFont="1" applyBorder="1" applyAlignment="1">
      <alignment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39" fontId="11" fillId="0" borderId="0" xfId="49" applyNumberFormat="1" applyFont="1" applyAlignment="1">
      <alignment/>
    </xf>
    <xf numFmtId="9" fontId="11" fillId="0" borderId="0" xfId="54" applyFont="1" applyAlignment="1">
      <alignment horizontal="center"/>
    </xf>
    <xf numFmtId="39" fontId="11" fillId="0" borderId="0" xfId="51" applyNumberFormat="1" applyFont="1">
      <alignment/>
      <protection/>
    </xf>
    <xf numFmtId="39" fontId="11" fillId="0" borderId="0" xfId="51" applyNumberFormat="1" applyFont="1" applyBorder="1" applyAlignment="1">
      <alignment/>
      <protection/>
    </xf>
    <xf numFmtId="49" fontId="12" fillId="0" borderId="11" xfId="51" applyNumberFormat="1" applyFont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9" fontId="11" fillId="0" borderId="0" xfId="51" applyNumberFormat="1" applyFont="1" applyAlignment="1">
      <alignment horizontal="center"/>
      <protection/>
    </xf>
    <xf numFmtId="39" fontId="0" fillId="0" borderId="0" xfId="51" applyNumberFormat="1" applyFont="1" applyAlignment="1">
      <alignment horizontal="center"/>
      <protection/>
    </xf>
    <xf numFmtId="2" fontId="11" fillId="0" borderId="0" xfId="51" applyNumberFormat="1" applyFont="1" applyBorder="1">
      <alignment/>
      <protection/>
    </xf>
    <xf numFmtId="4" fontId="11" fillId="0" borderId="0" xfId="51" applyNumberFormat="1" applyFont="1" applyBorder="1" applyAlignment="1">
      <alignment horizontal="right"/>
      <protection/>
    </xf>
    <xf numFmtId="2" fontId="14" fillId="0" borderId="0" xfId="51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9" fontId="11" fillId="0" borderId="24" xfId="51" applyNumberFormat="1" applyFont="1" applyBorder="1">
      <alignment/>
      <protection/>
    </xf>
    <xf numFmtId="39" fontId="11" fillId="0" borderId="25" xfId="49" applyNumberFormat="1" applyFont="1" applyBorder="1" applyAlignment="1">
      <alignment/>
    </xf>
    <xf numFmtId="39" fontId="11" fillId="0" borderId="26" xfId="49" applyNumberFormat="1" applyFont="1" applyBorder="1" applyAlignment="1">
      <alignment/>
    </xf>
    <xf numFmtId="49" fontId="16" fillId="33" borderId="27" xfId="0" applyNumberFormat="1" applyFont="1" applyFill="1" applyBorder="1" applyAlignment="1" applyProtection="1">
      <alignment horizontal="center" wrapText="1"/>
      <protection locked="0"/>
    </xf>
    <xf numFmtId="0" fontId="16" fillId="0" borderId="27" xfId="0" applyFont="1" applyBorder="1" applyAlignment="1">
      <alignment horizontal="center" wrapText="1"/>
    </xf>
    <xf numFmtId="0" fontId="16" fillId="33" borderId="27" xfId="0" applyFont="1" applyFill="1" applyBorder="1" applyAlignment="1" applyProtection="1">
      <alignment horizontal="center" wrapText="1"/>
      <protection locked="0"/>
    </xf>
    <xf numFmtId="4" fontId="61" fillId="0" borderId="27" xfId="0" applyNumberFormat="1" applyFont="1" applyBorder="1" applyAlignment="1">
      <alignment horizontal="center" wrapText="1"/>
    </xf>
    <xf numFmtId="49" fontId="16" fillId="33" borderId="28" xfId="0" applyNumberFormat="1" applyFont="1" applyFill="1" applyBorder="1" applyAlignment="1" applyProtection="1">
      <alignment horizontal="center" wrapText="1"/>
      <protection locked="0"/>
    </xf>
    <xf numFmtId="0" fontId="16" fillId="0" borderId="28" xfId="0" applyFont="1" applyBorder="1" applyAlignment="1">
      <alignment horizontal="center" wrapText="1"/>
    </xf>
    <xf numFmtId="0" fontId="16" fillId="33" borderId="28" xfId="0" applyFont="1" applyFill="1" applyBorder="1" applyAlignment="1" applyProtection="1">
      <alignment horizontal="center" wrapText="1"/>
      <protection locked="0"/>
    </xf>
    <xf numFmtId="4" fontId="61" fillId="0" borderId="28" xfId="0" applyNumberFormat="1" applyFont="1" applyBorder="1" applyAlignment="1">
      <alignment horizontal="center" wrapText="1"/>
    </xf>
    <xf numFmtId="49" fontId="16" fillId="34" borderId="27" xfId="0" applyNumberFormat="1" applyFont="1" applyFill="1" applyBorder="1" applyAlignment="1" applyProtection="1">
      <alignment horizontal="center" wrapText="1"/>
      <protection locked="0"/>
    </xf>
    <xf numFmtId="0" fontId="16" fillId="34" borderId="27" xfId="0" applyFont="1" applyFill="1" applyBorder="1" applyAlignment="1" applyProtection="1">
      <alignment horizontal="center" wrapText="1"/>
      <protection locked="0"/>
    </xf>
    <xf numFmtId="49" fontId="16" fillId="33" borderId="29" xfId="0" applyNumberFormat="1" applyFont="1" applyFill="1" applyBorder="1" applyAlignment="1" applyProtection="1">
      <alignment horizontal="center" wrapText="1"/>
      <protection locked="0"/>
    </xf>
    <xf numFmtId="0" fontId="16" fillId="0" borderId="29" xfId="0" applyFont="1" applyBorder="1" applyAlignment="1">
      <alignment horizontal="center" wrapText="1"/>
    </xf>
    <xf numFmtId="0" fontId="16" fillId="33" borderId="29" xfId="0" applyFont="1" applyFill="1" applyBorder="1" applyAlignment="1" applyProtection="1">
      <alignment horizontal="center" wrapText="1"/>
      <protection locked="0"/>
    </xf>
    <xf numFmtId="4" fontId="61" fillId="0" borderId="29" xfId="0" applyNumberFormat="1" applyFont="1" applyBorder="1" applyAlignment="1">
      <alignment horizontal="center" wrapText="1"/>
    </xf>
    <xf numFmtId="49" fontId="16" fillId="34" borderId="28" xfId="0" applyNumberFormat="1" applyFont="1" applyFill="1" applyBorder="1" applyAlignment="1" applyProtection="1">
      <alignment horizontal="center" wrapText="1"/>
      <protection locked="0"/>
    </xf>
    <xf numFmtId="0" fontId="16" fillId="34" borderId="28" xfId="0" applyFont="1" applyFill="1" applyBorder="1" applyAlignment="1" applyProtection="1">
      <alignment horizontal="center" wrapText="1"/>
      <protection locked="0"/>
    </xf>
    <xf numFmtId="0" fontId="16" fillId="0" borderId="30" xfId="0" applyFont="1" applyBorder="1" applyAlignment="1">
      <alignment horizontal="left" vertical="center" wrapText="1"/>
    </xf>
    <xf numFmtId="0" fontId="12" fillId="0" borderId="20" xfId="51" applyNumberFormat="1" applyFont="1" applyBorder="1" applyAlignment="1">
      <alignment horizontal="center"/>
      <protection/>
    </xf>
    <xf numFmtId="49" fontId="12" fillId="0" borderId="31" xfId="51" applyNumberFormat="1" applyFont="1" applyBorder="1">
      <alignment/>
      <protection/>
    </xf>
    <xf numFmtId="0" fontId="12" fillId="0" borderId="10" xfId="51" applyFont="1" applyBorder="1">
      <alignment/>
      <protection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2" fontId="0" fillId="35" borderId="11" xfId="65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11" fillId="0" borderId="13" xfId="51" applyFont="1" applyBorder="1" applyAlignment="1">
      <alignment/>
      <protection/>
    </xf>
    <xf numFmtId="0" fontId="11" fillId="0" borderId="15" xfId="51" applyFont="1" applyBorder="1" applyAlignment="1">
      <alignment/>
      <protection/>
    </xf>
    <xf numFmtId="0" fontId="11" fillId="0" borderId="24" xfId="51" applyFont="1" applyBorder="1" applyAlignment="1">
      <alignment/>
      <protection/>
    </xf>
    <xf numFmtId="0" fontId="11" fillId="0" borderId="18" xfId="51" applyFont="1" applyBorder="1">
      <alignment/>
      <protection/>
    </xf>
    <xf numFmtId="0" fontId="11" fillId="0" borderId="32" xfId="51" applyFont="1" applyBorder="1">
      <alignment/>
      <protection/>
    </xf>
    <xf numFmtId="2" fontId="0" fillId="35" borderId="10" xfId="65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9" fontId="15" fillId="33" borderId="34" xfId="0" applyNumberFormat="1" applyFont="1" applyFill="1" applyBorder="1" applyAlignment="1" applyProtection="1">
      <alignment horizontal="center" wrapText="1"/>
      <protection locked="0"/>
    </xf>
    <xf numFmtId="49" fontId="15" fillId="33" borderId="35" xfId="0" applyNumberFormat="1" applyFont="1" applyFill="1" applyBorder="1" applyAlignment="1" applyProtection="1">
      <alignment horizontal="center" wrapText="1"/>
      <protection locked="0"/>
    </xf>
    <xf numFmtId="49" fontId="15" fillId="33" borderId="35" xfId="0" applyNumberFormat="1" applyFont="1" applyFill="1" applyBorder="1" applyAlignment="1" applyProtection="1">
      <alignment wrapText="1"/>
      <protection locked="0"/>
    </xf>
    <xf numFmtId="0" fontId="15" fillId="36" borderId="35" xfId="0" applyFont="1" applyFill="1" applyBorder="1" applyAlignment="1">
      <alignment/>
    </xf>
    <xf numFmtId="4" fontId="15" fillId="36" borderId="35" xfId="0" applyNumberFormat="1" applyFont="1" applyFill="1" applyBorder="1" applyAlignment="1">
      <alignment horizontal="center"/>
    </xf>
    <xf numFmtId="4" fontId="15" fillId="36" borderId="36" xfId="0" applyNumberFormat="1" applyFont="1" applyFill="1" applyBorder="1" applyAlignment="1">
      <alignment horizontal="center"/>
    </xf>
    <xf numFmtId="49" fontId="16" fillId="33" borderId="37" xfId="0" applyNumberFormat="1" applyFont="1" applyFill="1" applyBorder="1" applyAlignment="1" applyProtection="1">
      <alignment horizontal="center" wrapText="1"/>
      <protection locked="0"/>
    </xf>
    <xf numFmtId="4" fontId="16" fillId="0" borderId="38" xfId="0" applyNumberFormat="1" applyFont="1" applyBorder="1" applyAlignment="1">
      <alignment horizontal="center" wrapText="1"/>
    </xf>
    <xf numFmtId="49" fontId="16" fillId="33" borderId="39" xfId="0" applyNumberFormat="1" applyFont="1" applyFill="1" applyBorder="1" applyAlignment="1" applyProtection="1">
      <alignment horizontal="center" wrapText="1"/>
      <protection locked="0"/>
    </xf>
    <xf numFmtId="4" fontId="16" fillId="0" borderId="40" xfId="0" applyNumberFormat="1" applyFont="1" applyBorder="1" applyAlignment="1">
      <alignment horizontal="center" wrapText="1"/>
    </xf>
    <xf numFmtId="49" fontId="16" fillId="33" borderId="41" xfId="0" applyNumberFormat="1" applyFont="1" applyFill="1" applyBorder="1" applyAlignment="1" applyProtection="1">
      <alignment horizontal="center" wrapText="1"/>
      <protection locked="0"/>
    </xf>
    <xf numFmtId="49" fontId="16" fillId="34" borderId="39" xfId="0" applyNumberFormat="1" applyFont="1" applyFill="1" applyBorder="1" applyAlignment="1" applyProtection="1">
      <alignment horizontal="center" wrapText="1"/>
      <protection locked="0"/>
    </xf>
    <xf numFmtId="49" fontId="16" fillId="34" borderId="41" xfId="0" applyNumberFormat="1" applyFont="1" applyFill="1" applyBorder="1" applyAlignment="1" applyProtection="1">
      <alignment horizontal="center" wrapText="1"/>
      <protection locked="0"/>
    </xf>
    <xf numFmtId="49" fontId="16" fillId="34" borderId="42" xfId="0" applyNumberFormat="1" applyFont="1" applyFill="1" applyBorder="1" applyAlignment="1" applyProtection="1">
      <alignment horizontal="center" wrapText="1"/>
      <protection locked="0"/>
    </xf>
    <xf numFmtId="0" fontId="16" fillId="0" borderId="4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wrapText="1"/>
    </xf>
    <xf numFmtId="0" fontId="16" fillId="34" borderId="42" xfId="0" applyFont="1" applyFill="1" applyBorder="1" applyAlignment="1" applyProtection="1">
      <alignment horizontal="center" wrapText="1"/>
      <protection locked="0"/>
    </xf>
    <xf numFmtId="4" fontId="61" fillId="0" borderId="42" xfId="0" applyNumberFormat="1" applyFont="1" applyBorder="1" applyAlignment="1">
      <alignment horizontal="center" wrapText="1"/>
    </xf>
    <xf numFmtId="4" fontId="16" fillId="0" borderId="44" xfId="0" applyNumberFormat="1" applyFont="1" applyBorder="1" applyAlignment="1">
      <alignment horizontal="center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71" fontId="62" fillId="0" borderId="0" xfId="65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10" xfId="65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171" fontId="0" fillId="0" borderId="10" xfId="65" applyFont="1" applyBorder="1" applyAlignment="1">
      <alignment horizontal="right" vertical="center"/>
    </xf>
    <xf numFmtId="0" fontId="10" fillId="37" borderId="49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vertical="center" wrapText="1"/>
    </xf>
    <xf numFmtId="0" fontId="6" fillId="37" borderId="50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49" fontId="16" fillId="33" borderId="55" xfId="0" applyNumberFormat="1" applyFont="1" applyFill="1" applyBorder="1" applyAlignment="1" applyProtection="1">
      <alignment horizontal="center" wrapText="1"/>
      <protection locked="0"/>
    </xf>
    <xf numFmtId="0" fontId="16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" fontId="0" fillId="0" borderId="10" xfId="65" applyNumberFormat="1" applyFont="1" applyBorder="1" applyAlignment="1">
      <alignment horizontal="center" vertical="center"/>
    </xf>
    <xf numFmtId="4" fontId="0" fillId="0" borderId="25" xfId="65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4" fontId="0" fillId="0" borderId="11" xfId="65" applyNumberFormat="1" applyFont="1" applyBorder="1" applyAlignment="1">
      <alignment horizontal="right" vertical="center"/>
    </xf>
    <xf numFmtId="4" fontId="0" fillId="0" borderId="59" xfId="65" applyNumberFormat="1" applyFont="1" applyBorder="1" applyAlignment="1">
      <alignment horizontal="right" vertical="center"/>
    </xf>
    <xf numFmtId="4" fontId="0" fillId="0" borderId="11" xfId="65" applyNumberFormat="1" applyFont="1" applyBorder="1" applyAlignment="1">
      <alignment horizontal="center" vertical="center"/>
    </xf>
    <xf numFmtId="171" fontId="0" fillId="35" borderId="10" xfId="65" applyFont="1" applyFill="1" applyBorder="1" applyAlignment="1">
      <alignment horizontal="right" vertical="center"/>
    </xf>
    <xf numFmtId="2" fontId="0" fillId="0" borderId="10" xfId="65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2" fontId="0" fillId="35" borderId="43" xfId="65" applyNumberFormat="1" applyFont="1" applyFill="1" applyBorder="1" applyAlignment="1">
      <alignment horizontal="right" vertical="center"/>
    </xf>
    <xf numFmtId="4" fontId="0" fillId="0" borderId="43" xfId="65" applyNumberFormat="1" applyFont="1" applyBorder="1" applyAlignment="1">
      <alignment horizontal="right" vertical="center"/>
    </xf>
    <xf numFmtId="4" fontId="0" fillId="0" borderId="43" xfId="65" applyNumberFormat="1" applyFont="1" applyBorder="1" applyAlignment="1">
      <alignment horizontal="center" vertical="center"/>
    </xf>
    <xf numFmtId="4" fontId="0" fillId="0" borderId="60" xfId="65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5" borderId="23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65" applyNumberFormat="1" applyFont="1" applyFill="1" applyBorder="1" applyAlignment="1">
      <alignment horizontal="right" vertical="center"/>
    </xf>
    <xf numFmtId="4" fontId="0" fillId="35" borderId="10" xfId="65" applyNumberFormat="1" applyFont="1" applyFill="1" applyBorder="1" applyAlignment="1">
      <alignment horizontal="center" vertical="center"/>
    </xf>
    <xf numFmtId="4" fontId="0" fillId="35" borderId="25" xfId="65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71" fontId="0" fillId="0" borderId="19" xfId="65" applyFont="1" applyBorder="1" applyAlignment="1">
      <alignment horizontal="lef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1" fontId="0" fillId="0" borderId="0" xfId="65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0" fontId="10" fillId="37" borderId="50" xfId="0" applyFont="1" applyFill="1" applyBorder="1" applyAlignment="1">
      <alignment vertical="center"/>
    </xf>
    <xf numFmtId="0" fontId="1" fillId="0" borderId="61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0" fontId="0" fillId="38" borderId="6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4" fontId="1" fillId="38" borderId="25" xfId="65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1" fontId="0" fillId="0" borderId="0" xfId="65" applyFont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2" fontId="0" fillId="35" borderId="52" xfId="65" applyNumberFormat="1" applyFont="1" applyFill="1" applyBorder="1" applyAlignment="1">
      <alignment horizontal="right" vertical="center"/>
    </xf>
    <xf numFmtId="171" fontId="0" fillId="0" borderId="43" xfId="65" applyFont="1" applyBorder="1" applyAlignment="1">
      <alignment horizontal="right" vertical="center"/>
    </xf>
    <xf numFmtId="39" fontId="0" fillId="0" borderId="0" xfId="51" applyNumberFormat="1" applyFont="1" applyAlignment="1">
      <alignment/>
      <protection/>
    </xf>
    <xf numFmtId="0" fontId="0" fillId="35" borderId="65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left" vertical="center"/>
    </xf>
    <xf numFmtId="4" fontId="0" fillId="35" borderId="43" xfId="65" applyNumberFormat="1" applyFont="1" applyFill="1" applyBorder="1" applyAlignment="1">
      <alignment horizontal="right" vertical="center"/>
    </xf>
    <xf numFmtId="4" fontId="0" fillId="35" borderId="43" xfId="65" applyNumberFormat="1" applyFont="1" applyFill="1" applyBorder="1" applyAlignment="1">
      <alignment horizontal="center" vertical="center"/>
    </xf>
    <xf numFmtId="4" fontId="0" fillId="35" borderId="60" xfId="65" applyNumberFormat="1" applyFont="1" applyFill="1" applyBorder="1" applyAlignment="1">
      <alignment horizontal="right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right" vertical="center"/>
    </xf>
    <xf numFmtId="0" fontId="1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43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4" fontId="1" fillId="0" borderId="62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0" fontId="1" fillId="0" borderId="68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4" fontId="1" fillId="0" borderId="68" xfId="65" applyNumberFormat="1" applyFont="1" applyBorder="1" applyAlignment="1">
      <alignment horizontal="right" vertical="center"/>
    </xf>
    <xf numFmtId="4" fontId="1" fillId="0" borderId="57" xfId="65" applyNumberFormat="1" applyFont="1" applyBorder="1" applyAlignment="1">
      <alignment horizontal="right" vertical="center"/>
    </xf>
    <xf numFmtId="4" fontId="1" fillId="0" borderId="58" xfId="65" applyNumberFormat="1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7" fillId="0" borderId="6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8" xfId="0" applyFont="1" applyBorder="1" applyAlignment="1">
      <alignment/>
    </xf>
    <xf numFmtId="0" fontId="1" fillId="38" borderId="68" xfId="0" applyFont="1" applyFill="1" applyBorder="1" applyAlignment="1">
      <alignment horizontal="right" vertical="center"/>
    </xf>
    <xf numFmtId="0" fontId="1" fillId="38" borderId="57" xfId="0" applyFont="1" applyFill="1" applyBorder="1" applyAlignment="1">
      <alignment horizontal="right" vertical="center"/>
    </xf>
    <xf numFmtId="0" fontId="1" fillId="38" borderId="61" xfId="0" applyFont="1" applyFill="1" applyBorder="1" applyAlignment="1">
      <alignment horizontal="right" vertical="center"/>
    </xf>
    <xf numFmtId="0" fontId="0" fillId="35" borderId="62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" fontId="1" fillId="0" borderId="50" xfId="65" applyNumberFormat="1" applyFont="1" applyBorder="1" applyAlignment="1">
      <alignment horizontal="right" vertical="center"/>
    </xf>
    <xf numFmtId="4" fontId="1" fillId="0" borderId="51" xfId="65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1" fillId="35" borderId="68" xfId="65" applyNumberFormat="1" applyFont="1" applyFill="1" applyBorder="1" applyAlignment="1">
      <alignment horizontal="right" vertical="center"/>
    </xf>
    <xf numFmtId="4" fontId="1" fillId="35" borderId="57" xfId="65" applyNumberFormat="1" applyFont="1" applyFill="1" applyBorder="1" applyAlignment="1">
      <alignment horizontal="right" vertical="center"/>
    </xf>
    <xf numFmtId="4" fontId="1" fillId="35" borderId="58" xfId="65" applyNumberFormat="1" applyFont="1" applyFill="1" applyBorder="1" applyAlignment="1">
      <alignment horizontal="right" vertical="center"/>
    </xf>
    <xf numFmtId="4" fontId="1" fillId="0" borderId="62" xfId="65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left" vertical="center"/>
    </xf>
    <xf numFmtId="0" fontId="1" fillId="35" borderId="57" xfId="0" applyFont="1" applyFill="1" applyBorder="1" applyAlignment="1">
      <alignment horizontal="left" vertical="center"/>
    </xf>
    <xf numFmtId="0" fontId="1" fillId="35" borderId="58" xfId="0" applyFont="1" applyFill="1" applyBorder="1" applyAlignment="1">
      <alignment horizontal="left" vertical="center"/>
    </xf>
    <xf numFmtId="0" fontId="5" fillId="0" borderId="13" xfId="51" applyFont="1" applyFill="1" applyBorder="1" applyAlignment="1">
      <alignment horizontal="center"/>
      <protection/>
    </xf>
    <xf numFmtId="0" fontId="5" fillId="0" borderId="15" xfId="51" applyFont="1" applyFill="1" applyBorder="1" applyAlignment="1">
      <alignment horizontal="center"/>
      <protection/>
    </xf>
    <xf numFmtId="0" fontId="5" fillId="0" borderId="24" xfId="51" applyFont="1" applyFill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3" xfId="51" applyFont="1" applyBorder="1" applyAlignment="1">
      <alignment horizontal="center"/>
      <protection/>
    </xf>
    <xf numFmtId="0" fontId="7" fillId="0" borderId="12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8" fillId="0" borderId="12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33" xfId="51" applyFont="1" applyBorder="1" applyAlignment="1">
      <alignment horizontal="center"/>
      <protection/>
    </xf>
    <xf numFmtId="4" fontId="9" fillId="0" borderId="12" xfId="51" applyNumberFormat="1" applyFont="1" applyFill="1" applyBorder="1" applyAlignment="1">
      <alignment horizontal="center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9" fillId="0" borderId="33" xfId="51" applyNumberFormat="1" applyFont="1" applyFill="1" applyBorder="1" applyAlignment="1">
      <alignment horizontal="center"/>
      <protection/>
    </xf>
    <xf numFmtId="39" fontId="11" fillId="0" borderId="0" xfId="51" applyNumberFormat="1" applyFont="1" applyAlignment="1">
      <alignment horizontal="center"/>
      <protection/>
    </xf>
    <xf numFmtId="0" fontId="10" fillId="0" borderId="62" xfId="51" applyFont="1" applyBorder="1" applyAlignment="1">
      <alignment horizontal="center"/>
      <protection/>
    </xf>
    <xf numFmtId="0" fontId="10" fillId="0" borderId="58" xfId="51" applyFont="1" applyBorder="1" applyAlignment="1">
      <alignment horizontal="center"/>
      <protection/>
    </xf>
    <xf numFmtId="0" fontId="10" fillId="0" borderId="13" xfId="51" applyFont="1" applyBorder="1" applyAlignment="1">
      <alignment horizontal="left"/>
      <protection/>
    </xf>
    <xf numFmtId="0" fontId="10" fillId="0" borderId="15" xfId="51" applyFont="1" applyBorder="1" applyAlignment="1">
      <alignment horizontal="left"/>
      <protection/>
    </xf>
    <xf numFmtId="0" fontId="10" fillId="0" borderId="62" xfId="51" applyFont="1" applyBorder="1" applyAlignment="1">
      <alignment horizontal="left"/>
      <protection/>
    </xf>
    <xf numFmtId="0" fontId="10" fillId="0" borderId="57" xfId="51" applyFont="1" applyBorder="1" applyAlignment="1">
      <alignment horizontal="left"/>
      <protection/>
    </xf>
    <xf numFmtId="0" fontId="10" fillId="0" borderId="58" xfId="51" applyFont="1" applyBorder="1" applyAlignment="1">
      <alignment horizontal="left"/>
      <protection/>
    </xf>
    <xf numFmtId="17" fontId="10" fillId="0" borderId="62" xfId="51" applyNumberFormat="1" applyFont="1" applyBorder="1" applyAlignment="1">
      <alignment horizontal="center"/>
      <protection/>
    </xf>
    <xf numFmtId="17" fontId="10" fillId="0" borderId="57" xfId="51" applyNumberFormat="1" applyFont="1" applyBorder="1" applyAlignment="1">
      <alignment horizontal="center"/>
      <protection/>
    </xf>
    <xf numFmtId="17" fontId="10" fillId="0" borderId="58" xfId="51" applyNumberFormat="1" applyFont="1" applyBorder="1" applyAlignment="1">
      <alignment horizontal="center"/>
      <protection/>
    </xf>
    <xf numFmtId="0" fontId="1" fillId="0" borderId="62" xfId="51" applyNumberFormat="1" applyFont="1" applyBorder="1" applyAlignment="1">
      <alignment horizontal="center" wrapText="1"/>
      <protection/>
    </xf>
    <xf numFmtId="0" fontId="1" fillId="0" borderId="57" xfId="51" applyNumberFormat="1" applyFont="1" applyBorder="1" applyAlignment="1">
      <alignment horizontal="center" wrapText="1"/>
      <protection/>
    </xf>
    <xf numFmtId="0" fontId="1" fillId="0" borderId="58" xfId="51" applyNumberFormat="1" applyFont="1" applyBorder="1" applyAlignment="1">
      <alignment horizontal="center" wrapText="1"/>
      <protection/>
    </xf>
    <xf numFmtId="4" fontId="10" fillId="0" borderId="62" xfId="51" applyNumberFormat="1" applyFont="1" applyBorder="1" applyAlignment="1">
      <alignment horizontal="center"/>
      <protection/>
    </xf>
    <xf numFmtId="4" fontId="10" fillId="0" borderId="57" xfId="51" applyNumberFormat="1" applyFont="1" applyBorder="1" applyAlignment="1">
      <alignment horizontal="center"/>
      <protection/>
    </xf>
    <xf numFmtId="4" fontId="10" fillId="0" borderId="58" xfId="51" applyNumberFormat="1" applyFont="1" applyBorder="1" applyAlignment="1">
      <alignment horizontal="center"/>
      <protection/>
    </xf>
    <xf numFmtId="0" fontId="10" fillId="0" borderId="13" xfId="51" applyFont="1" applyBorder="1" applyAlignment="1">
      <alignment horizontal="center"/>
      <protection/>
    </xf>
    <xf numFmtId="0" fontId="10" fillId="0" borderId="15" xfId="51" applyFont="1" applyBorder="1" applyAlignment="1">
      <alignment horizontal="center"/>
      <protection/>
    </xf>
    <xf numFmtId="0" fontId="10" fillId="0" borderId="24" xfId="51" applyFont="1" applyBorder="1" applyAlignment="1">
      <alignment horizontal="center"/>
      <protection/>
    </xf>
    <xf numFmtId="0" fontId="10" fillId="0" borderId="16" xfId="51" applyFont="1" applyBorder="1" applyAlignment="1">
      <alignment horizontal="center"/>
      <protection/>
    </xf>
    <xf numFmtId="0" fontId="10" fillId="0" borderId="18" xfId="51" applyFont="1" applyBorder="1" applyAlignment="1">
      <alignment horizontal="center"/>
      <protection/>
    </xf>
    <xf numFmtId="0" fontId="10" fillId="0" borderId="32" xfId="51" applyFont="1" applyBorder="1" applyAlignment="1">
      <alignment horizontal="center"/>
      <protection/>
    </xf>
    <xf numFmtId="4" fontId="10" fillId="0" borderId="12" xfId="51" applyNumberFormat="1" applyFont="1" applyFill="1" applyBorder="1" applyAlignment="1">
      <alignment horizontal="center" vertical="center"/>
      <protection/>
    </xf>
    <xf numFmtId="4" fontId="10" fillId="0" borderId="0" xfId="51" applyNumberFormat="1" applyFont="1" applyFill="1" applyBorder="1" applyAlignment="1">
      <alignment horizontal="center" vertical="center"/>
      <protection/>
    </xf>
    <xf numFmtId="4" fontId="10" fillId="0" borderId="33" xfId="51" applyNumberFormat="1" applyFont="1" applyFill="1" applyBorder="1" applyAlignment="1">
      <alignment horizontal="center" vertical="center"/>
      <protection/>
    </xf>
    <xf numFmtId="4" fontId="10" fillId="0" borderId="16" xfId="51" applyNumberFormat="1" applyFont="1" applyFill="1" applyBorder="1" applyAlignment="1">
      <alignment horizontal="center" vertical="center"/>
      <protection/>
    </xf>
    <xf numFmtId="4" fontId="10" fillId="0" borderId="18" xfId="51" applyNumberFormat="1" applyFont="1" applyFill="1" applyBorder="1" applyAlignment="1">
      <alignment horizontal="center" vertical="center"/>
      <protection/>
    </xf>
    <xf numFmtId="4" fontId="10" fillId="0" borderId="32" xfId="5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. modificado-02-06-2003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428625</xdr:colOff>
      <xdr:row>4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Zeros="0" tabSelected="1" workbookViewId="0" topLeftCell="A13">
      <selection activeCell="C26" sqref="C26"/>
    </sheetView>
  </sheetViews>
  <sheetFormatPr defaultColWidth="9.140625" defaultRowHeight="12.75"/>
  <cols>
    <col min="1" max="1" width="8.7109375" style="7" customWidth="1"/>
    <col min="2" max="2" width="14.8515625" style="20" bestFit="1" customWidth="1"/>
    <col min="3" max="3" width="77.00390625" style="7" customWidth="1"/>
    <col min="4" max="4" width="6.140625" style="7" customWidth="1"/>
    <col min="5" max="5" width="10.57421875" style="7" customWidth="1"/>
    <col min="6" max="6" width="11.00390625" style="7" customWidth="1"/>
    <col min="7" max="7" width="11.00390625" style="70" customWidth="1"/>
    <col min="8" max="8" width="10.8515625" style="7" customWidth="1"/>
    <col min="9" max="9" width="13.28125" style="7" customWidth="1"/>
  </cols>
  <sheetData>
    <row r="1" spans="1:9" ht="12.75">
      <c r="A1" s="279" t="s">
        <v>0</v>
      </c>
      <c r="B1" s="280"/>
      <c r="C1" s="280"/>
      <c r="D1" s="280"/>
      <c r="E1" s="280"/>
      <c r="F1" s="280"/>
      <c r="G1" s="280"/>
      <c r="H1" s="280"/>
      <c r="I1" s="281"/>
    </row>
    <row r="2" spans="1:9" ht="12.75">
      <c r="A2" s="282"/>
      <c r="B2" s="283"/>
      <c r="C2" s="283"/>
      <c r="D2" s="283"/>
      <c r="E2" s="283"/>
      <c r="F2" s="283"/>
      <c r="G2" s="283"/>
      <c r="H2" s="283"/>
      <c r="I2" s="284"/>
    </row>
    <row r="3" spans="1:9" ht="44.25" customHeight="1">
      <c r="A3" s="133" t="s">
        <v>2</v>
      </c>
      <c r="B3" s="95"/>
      <c r="C3" s="290" t="s">
        <v>337</v>
      </c>
      <c r="D3" s="291"/>
      <c r="E3" s="6" t="s">
        <v>3</v>
      </c>
      <c r="F3" s="95" t="s">
        <v>113</v>
      </c>
      <c r="G3" s="134"/>
      <c r="H3" s="135"/>
      <c r="I3" s="136"/>
    </row>
    <row r="4" spans="1:9" ht="26.25" customHeight="1">
      <c r="A4" s="133" t="s">
        <v>1</v>
      </c>
      <c r="B4" s="94">
        <v>706.44</v>
      </c>
      <c r="C4" s="292"/>
      <c r="D4" s="293"/>
      <c r="E4" s="6" t="s">
        <v>4</v>
      </c>
      <c r="F4" s="95" t="s">
        <v>11</v>
      </c>
      <c r="G4" s="137"/>
      <c r="H4" s="135"/>
      <c r="I4" s="138"/>
    </row>
    <row r="5" spans="1:9" ht="14.25" customHeight="1">
      <c r="A5" s="287"/>
      <c r="B5" s="274"/>
      <c r="C5" s="274"/>
      <c r="D5" s="274"/>
      <c r="E5" s="274"/>
      <c r="F5" s="274"/>
      <c r="G5" s="140"/>
      <c r="H5" s="187"/>
      <c r="I5" s="138"/>
    </row>
    <row r="6" spans="1:9" ht="12.75">
      <c r="A6" s="287" t="s">
        <v>5</v>
      </c>
      <c r="B6" s="294" t="s">
        <v>342</v>
      </c>
      <c r="C6" s="274" t="s">
        <v>6</v>
      </c>
      <c r="D6" s="274" t="s">
        <v>8</v>
      </c>
      <c r="E6" s="285" t="s">
        <v>7</v>
      </c>
      <c r="F6" s="4" t="s">
        <v>9</v>
      </c>
      <c r="G6" s="285" t="s">
        <v>12</v>
      </c>
      <c r="H6" s="4" t="s">
        <v>9</v>
      </c>
      <c r="I6" s="138" t="s">
        <v>14</v>
      </c>
    </row>
    <row r="7" spans="1:9" ht="16.5" customHeight="1" thickBot="1">
      <c r="A7" s="287"/>
      <c r="B7" s="295"/>
      <c r="C7" s="274"/>
      <c r="D7" s="274"/>
      <c r="E7" s="286"/>
      <c r="F7" s="140" t="s">
        <v>10</v>
      </c>
      <c r="G7" s="286"/>
      <c r="H7" s="140" t="s">
        <v>13</v>
      </c>
      <c r="I7" s="141"/>
    </row>
    <row r="8" spans="1:9" s="1" customFormat="1" ht="13.5" thickBot="1">
      <c r="A8" s="188"/>
      <c r="B8" s="188"/>
      <c r="C8" s="188"/>
      <c r="D8" s="189"/>
      <c r="E8" s="190"/>
      <c r="F8" s="191"/>
      <c r="G8" s="192"/>
      <c r="H8" s="191"/>
      <c r="I8" s="191"/>
    </row>
    <row r="9" spans="1:9" s="1" customFormat="1" ht="13.5" thickBot="1">
      <c r="A9" s="193"/>
      <c r="B9" s="194"/>
      <c r="C9" s="194"/>
      <c r="D9" s="11"/>
      <c r="E9" s="195"/>
      <c r="F9" s="196"/>
      <c r="G9" s="197"/>
      <c r="H9" s="196"/>
      <c r="I9" s="198"/>
    </row>
    <row r="10" spans="1:9" s="1" customFormat="1" ht="30" customHeight="1" thickBot="1">
      <c r="A10" s="145" t="s">
        <v>15</v>
      </c>
      <c r="B10" s="146"/>
      <c r="C10" s="199" t="s">
        <v>179</v>
      </c>
      <c r="D10" s="147"/>
      <c r="E10" s="147"/>
      <c r="F10" s="147"/>
      <c r="G10" s="147"/>
      <c r="H10" s="147"/>
      <c r="I10" s="148"/>
    </row>
    <row r="11" spans="1:9" s="1" customFormat="1" ht="15.75" thickBot="1">
      <c r="A11" s="219"/>
      <c r="B11" s="220"/>
      <c r="C11" s="221"/>
      <c r="D11" s="221"/>
      <c r="E11" s="221"/>
      <c r="F11" s="221"/>
      <c r="G11" s="221"/>
      <c r="H11" s="221"/>
      <c r="I11" s="222"/>
    </row>
    <row r="12" spans="1:9" s="1" customFormat="1" ht="25.5" customHeight="1" thickBot="1">
      <c r="A12" s="216" t="s">
        <v>30</v>
      </c>
      <c r="B12" s="218"/>
      <c r="C12" s="247" t="s">
        <v>42</v>
      </c>
      <c r="D12" s="248"/>
      <c r="E12" s="248"/>
      <c r="F12" s="248"/>
      <c r="G12" s="248"/>
      <c r="H12" s="248"/>
      <c r="I12" s="249"/>
    </row>
    <row r="13" spans="1:9" s="1" customFormat="1" ht="12.75">
      <c r="A13" s="229" t="s">
        <v>43</v>
      </c>
      <c r="B13" s="230">
        <v>4813</v>
      </c>
      <c r="C13" s="231" t="s">
        <v>148</v>
      </c>
      <c r="D13" s="230" t="s">
        <v>68</v>
      </c>
      <c r="E13" s="169">
        <v>2.88</v>
      </c>
      <c r="F13" s="232">
        <v>250</v>
      </c>
      <c r="G13" s="233">
        <v>26.5</v>
      </c>
      <c r="H13" s="232">
        <f>(G13*F13/100)+F13</f>
        <v>316.25</v>
      </c>
      <c r="I13" s="234">
        <f>E13*H13</f>
        <v>910.8</v>
      </c>
    </row>
    <row r="14" spans="1:9" s="1" customFormat="1" ht="26.25" thickBot="1">
      <c r="A14" s="235" t="s">
        <v>44</v>
      </c>
      <c r="B14" s="236">
        <v>99059</v>
      </c>
      <c r="C14" s="176" t="s">
        <v>45</v>
      </c>
      <c r="D14" s="236" t="s">
        <v>41</v>
      </c>
      <c r="E14" s="96">
        <v>131</v>
      </c>
      <c r="F14" s="183">
        <v>40</v>
      </c>
      <c r="G14" s="184">
        <v>26.5</v>
      </c>
      <c r="H14" s="183">
        <f>(G14*F14/100)+F14</f>
        <v>50.6</v>
      </c>
      <c r="I14" s="185">
        <f>E14*H14</f>
        <v>6628.6</v>
      </c>
    </row>
    <row r="15" spans="1:9" s="1" customFormat="1" ht="21" customHeight="1" thickBot="1">
      <c r="A15" s="266"/>
      <c r="B15" s="288"/>
      <c r="C15" s="288"/>
      <c r="D15" s="288"/>
      <c r="E15" s="289"/>
      <c r="F15" s="237" t="s">
        <v>46</v>
      </c>
      <c r="G15" s="275">
        <f>SUM(I13:I14)</f>
        <v>7539.4</v>
      </c>
      <c r="H15" s="276"/>
      <c r="I15" s="277"/>
    </row>
    <row r="16" spans="1:9" s="1" customFormat="1" ht="25.5" customHeight="1" thickBot="1">
      <c r="A16" s="238" t="s">
        <v>31</v>
      </c>
      <c r="B16" s="239"/>
      <c r="C16" s="296" t="s">
        <v>164</v>
      </c>
      <c r="D16" s="297"/>
      <c r="E16" s="297"/>
      <c r="F16" s="297"/>
      <c r="G16" s="297"/>
      <c r="H16" s="297"/>
      <c r="I16" s="298"/>
    </row>
    <row r="17" spans="1:9" s="1" customFormat="1" ht="12.75">
      <c r="A17" s="229" t="s">
        <v>48</v>
      </c>
      <c r="B17" s="230">
        <v>97645</v>
      </c>
      <c r="C17" s="231" t="s">
        <v>163</v>
      </c>
      <c r="D17" s="230" t="s">
        <v>68</v>
      </c>
      <c r="E17" s="169">
        <v>28.95</v>
      </c>
      <c r="F17" s="232">
        <v>33.77</v>
      </c>
      <c r="G17" s="233">
        <v>26.5</v>
      </c>
      <c r="H17" s="232">
        <f aca="true" t="shared" si="0" ref="H17:H24">(G17*F17/100)+F17</f>
        <v>42.72</v>
      </c>
      <c r="I17" s="234">
        <f aca="true" t="shared" si="1" ref="I17:I24">E17*H17</f>
        <v>1236.74</v>
      </c>
    </row>
    <row r="18" spans="1:9" s="1" customFormat="1" ht="25.5">
      <c r="A18" s="235" t="s">
        <v>49</v>
      </c>
      <c r="B18" s="236">
        <v>97622</v>
      </c>
      <c r="C18" s="176" t="s">
        <v>229</v>
      </c>
      <c r="D18" s="181" t="s">
        <v>336</v>
      </c>
      <c r="E18" s="96">
        <v>2</v>
      </c>
      <c r="F18" s="183">
        <v>52.99</v>
      </c>
      <c r="G18" s="184">
        <v>26.5</v>
      </c>
      <c r="H18" s="183">
        <f t="shared" si="0"/>
        <v>67.03</v>
      </c>
      <c r="I18" s="185">
        <f t="shared" si="1"/>
        <v>134.06</v>
      </c>
    </row>
    <row r="19" spans="1:9" s="1" customFormat="1" ht="12.75" customHeight="1">
      <c r="A19" s="235" t="s">
        <v>102</v>
      </c>
      <c r="B19" s="236">
        <v>97644</v>
      </c>
      <c r="C19" s="176" t="s">
        <v>192</v>
      </c>
      <c r="D19" s="181" t="s">
        <v>68</v>
      </c>
      <c r="E19" s="96">
        <v>20</v>
      </c>
      <c r="F19" s="183">
        <v>8.81</v>
      </c>
      <c r="G19" s="184">
        <v>26.5</v>
      </c>
      <c r="H19" s="183">
        <f t="shared" si="0"/>
        <v>11.14</v>
      </c>
      <c r="I19" s="185">
        <f t="shared" si="1"/>
        <v>222.8</v>
      </c>
    </row>
    <row r="20" spans="1:9" s="1" customFormat="1" ht="12.75" customHeight="1">
      <c r="A20" s="235" t="s">
        <v>131</v>
      </c>
      <c r="B20" s="236">
        <v>97644</v>
      </c>
      <c r="C20" s="176" t="s">
        <v>290</v>
      </c>
      <c r="D20" s="181" t="s">
        <v>68</v>
      </c>
      <c r="E20" s="96">
        <v>4.8</v>
      </c>
      <c r="F20" s="183">
        <v>8.81</v>
      </c>
      <c r="G20" s="184">
        <v>26.5</v>
      </c>
      <c r="H20" s="183">
        <f>(G20*F20/100)+F20</f>
        <v>11.14</v>
      </c>
      <c r="I20" s="185">
        <f>E20*H20</f>
        <v>53.47</v>
      </c>
    </row>
    <row r="21" spans="1:9" s="1" customFormat="1" ht="15" customHeight="1">
      <c r="A21" s="235" t="s">
        <v>122</v>
      </c>
      <c r="B21" s="236">
        <v>97626</v>
      </c>
      <c r="C21" s="176" t="s">
        <v>202</v>
      </c>
      <c r="D21" s="181" t="s">
        <v>69</v>
      </c>
      <c r="E21" s="96">
        <v>0.3</v>
      </c>
      <c r="F21" s="183">
        <v>573.32</v>
      </c>
      <c r="G21" s="184">
        <v>26.5</v>
      </c>
      <c r="H21" s="183">
        <f t="shared" si="0"/>
        <v>725.25</v>
      </c>
      <c r="I21" s="185">
        <f t="shared" si="1"/>
        <v>217.58</v>
      </c>
    </row>
    <row r="22" spans="1:11" s="1" customFormat="1" ht="12.75" customHeight="1">
      <c r="A22" s="143" t="s">
        <v>203</v>
      </c>
      <c r="B22" s="4">
        <v>97647</v>
      </c>
      <c r="C22" s="97" t="s">
        <v>201</v>
      </c>
      <c r="D22" s="5" t="s">
        <v>68</v>
      </c>
      <c r="E22" s="96">
        <v>782.15</v>
      </c>
      <c r="F22" s="142">
        <v>3.27</v>
      </c>
      <c r="G22" s="160">
        <v>26.5</v>
      </c>
      <c r="H22" s="142">
        <f t="shared" si="0"/>
        <v>4.14</v>
      </c>
      <c r="I22" s="161">
        <f t="shared" si="1"/>
        <v>3238.1</v>
      </c>
      <c r="K22"/>
    </row>
    <row r="23" spans="1:9" s="1" customFormat="1" ht="13.5" customHeight="1">
      <c r="A23" s="139" t="s">
        <v>243</v>
      </c>
      <c r="B23" s="149" t="s">
        <v>241</v>
      </c>
      <c r="C23" s="3" t="s">
        <v>242</v>
      </c>
      <c r="D23" s="5" t="s">
        <v>68</v>
      </c>
      <c r="E23" s="103">
        <v>108</v>
      </c>
      <c r="F23" s="142">
        <v>30.1</v>
      </c>
      <c r="G23" s="160">
        <v>26.5</v>
      </c>
      <c r="H23" s="142">
        <f>(G23*F23/100)+F23</f>
        <v>38.08</v>
      </c>
      <c r="I23" s="161">
        <f>E23*H23</f>
        <v>4112.64</v>
      </c>
    </row>
    <row r="24" spans="1:9" s="1" customFormat="1" ht="25.5">
      <c r="A24" s="143" t="s">
        <v>273</v>
      </c>
      <c r="B24" s="4">
        <v>97641</v>
      </c>
      <c r="C24" s="97" t="s">
        <v>295</v>
      </c>
      <c r="D24" s="5" t="s">
        <v>68</v>
      </c>
      <c r="E24" s="96">
        <v>80</v>
      </c>
      <c r="F24" s="142">
        <v>4.75</v>
      </c>
      <c r="G24" s="160">
        <v>26.5</v>
      </c>
      <c r="H24" s="142">
        <f t="shared" si="0"/>
        <v>6.01</v>
      </c>
      <c r="I24" s="161">
        <f t="shared" si="1"/>
        <v>480.8</v>
      </c>
    </row>
    <row r="25" spans="1:9" s="1" customFormat="1" ht="12.75">
      <c r="A25" s="143" t="s">
        <v>274</v>
      </c>
      <c r="B25" s="4">
        <v>97633</v>
      </c>
      <c r="C25" s="176" t="s">
        <v>289</v>
      </c>
      <c r="D25" s="5" t="s">
        <v>68</v>
      </c>
      <c r="E25" s="96">
        <v>33.8</v>
      </c>
      <c r="F25" s="142">
        <v>21.47</v>
      </c>
      <c r="G25" s="160">
        <v>26.5</v>
      </c>
      <c r="H25" s="142">
        <f>(G25*F25/100)+F25</f>
        <v>27.16</v>
      </c>
      <c r="I25" s="161">
        <f>E25*H25</f>
        <v>918.01</v>
      </c>
    </row>
    <row r="26" spans="1:9" s="1" customFormat="1" ht="13.5" thickBot="1">
      <c r="A26" s="143" t="s">
        <v>275</v>
      </c>
      <c r="B26" s="4">
        <v>97663</v>
      </c>
      <c r="C26" s="179" t="s">
        <v>288</v>
      </c>
      <c r="D26" s="5" t="s">
        <v>108</v>
      </c>
      <c r="E26" s="96">
        <v>4</v>
      </c>
      <c r="F26" s="142">
        <v>11.7</v>
      </c>
      <c r="G26" s="160">
        <v>26.5</v>
      </c>
      <c r="H26" s="142">
        <f>(G26*F26/100)+F26</f>
        <v>14.8</v>
      </c>
      <c r="I26" s="161">
        <f>E26*H26</f>
        <v>59.2</v>
      </c>
    </row>
    <row r="27" spans="1:9" s="1" customFormat="1" ht="20.25" customHeight="1" thickBot="1">
      <c r="A27" s="271"/>
      <c r="B27" s="267"/>
      <c r="C27" s="267"/>
      <c r="D27" s="267"/>
      <c r="E27" s="268"/>
      <c r="F27" s="200" t="s">
        <v>46</v>
      </c>
      <c r="G27" s="250">
        <f>SUM(I17:I26)</f>
        <v>10673.4</v>
      </c>
      <c r="H27" s="251"/>
      <c r="I27" s="252"/>
    </row>
    <row r="28" spans="1:10" s="1" customFormat="1" ht="25.5" customHeight="1" thickBot="1">
      <c r="A28" s="216" t="s">
        <v>32</v>
      </c>
      <c r="B28" s="218"/>
      <c r="C28" s="247" t="s">
        <v>196</v>
      </c>
      <c r="D28" s="248"/>
      <c r="E28" s="248"/>
      <c r="F28" s="248"/>
      <c r="G28" s="248"/>
      <c r="H28" s="248"/>
      <c r="I28" s="249"/>
      <c r="J28" s="104"/>
    </row>
    <row r="29" spans="1:9" s="1" customFormat="1" ht="26.25" thickBot="1">
      <c r="A29" s="215" t="s">
        <v>129</v>
      </c>
      <c r="B29" s="223">
        <v>95634</v>
      </c>
      <c r="C29" s="151" t="s">
        <v>197</v>
      </c>
      <c r="D29" s="140" t="s">
        <v>108</v>
      </c>
      <c r="E29" s="169">
        <v>1</v>
      </c>
      <c r="F29" s="170">
        <v>238.31</v>
      </c>
      <c r="G29" s="171">
        <v>26.5</v>
      </c>
      <c r="H29" s="170">
        <f>(G29*F29/100)+F29</f>
        <v>301.46</v>
      </c>
      <c r="I29" s="172">
        <f>E29*H29</f>
        <v>301.46</v>
      </c>
    </row>
    <row r="30" spans="1:9" s="1" customFormat="1" ht="21" customHeight="1" thickBot="1">
      <c r="A30" s="271"/>
      <c r="B30" s="267"/>
      <c r="C30" s="267"/>
      <c r="D30" s="267"/>
      <c r="E30" s="268"/>
      <c r="F30" s="200" t="s">
        <v>46</v>
      </c>
      <c r="G30" s="250">
        <f>SUM(I29)</f>
        <v>301.46</v>
      </c>
      <c r="H30" s="251"/>
      <c r="I30" s="252"/>
    </row>
    <row r="31" spans="1:9" s="1" customFormat="1" ht="25.5" customHeight="1" thickBot="1">
      <c r="A31" s="216" t="s">
        <v>115</v>
      </c>
      <c r="B31" s="218"/>
      <c r="C31" s="247" t="s">
        <v>198</v>
      </c>
      <c r="D31" s="248"/>
      <c r="E31" s="248"/>
      <c r="F31" s="248"/>
      <c r="G31" s="248"/>
      <c r="H31" s="248"/>
      <c r="I31" s="249"/>
    </row>
    <row r="32" spans="1:9" s="1" customFormat="1" ht="25.5">
      <c r="A32" s="215" t="s">
        <v>116</v>
      </c>
      <c r="B32" s="223">
        <v>101497</v>
      </c>
      <c r="C32" s="151" t="s">
        <v>199</v>
      </c>
      <c r="D32" s="140" t="s">
        <v>108</v>
      </c>
      <c r="E32" s="169">
        <v>1</v>
      </c>
      <c r="F32" s="170">
        <v>1746.96</v>
      </c>
      <c r="G32" s="171">
        <v>26.5</v>
      </c>
      <c r="H32" s="170">
        <f>(G32*F32/100)+F32</f>
        <v>2209.9</v>
      </c>
      <c r="I32" s="172">
        <f>E32*H32</f>
        <v>2209.9</v>
      </c>
    </row>
    <row r="33" spans="1:9" s="1" customFormat="1" ht="12.75">
      <c r="A33" s="143" t="s">
        <v>132</v>
      </c>
      <c r="B33" s="149">
        <v>12366</v>
      </c>
      <c r="C33" s="97" t="s">
        <v>200</v>
      </c>
      <c r="D33" s="5" t="s">
        <v>108</v>
      </c>
      <c r="E33" s="96">
        <v>1</v>
      </c>
      <c r="F33" s="142">
        <v>1864.64</v>
      </c>
      <c r="G33" s="160">
        <v>26.5</v>
      </c>
      <c r="H33" s="142">
        <f>(G33*F33/100)+F33</f>
        <v>2358.77</v>
      </c>
      <c r="I33" s="161">
        <f>E33*H33</f>
        <v>2358.77</v>
      </c>
    </row>
    <row r="34" spans="1:9" s="1" customFormat="1" ht="13.5" thickBot="1">
      <c r="A34" s="139" t="s">
        <v>240</v>
      </c>
      <c r="B34" s="149">
        <v>980</v>
      </c>
      <c r="C34" s="68" t="s">
        <v>100</v>
      </c>
      <c r="D34" s="5" t="s">
        <v>39</v>
      </c>
      <c r="E34" s="103">
        <v>150</v>
      </c>
      <c r="F34" s="142">
        <v>9.01</v>
      </c>
      <c r="G34" s="160">
        <v>26.5</v>
      </c>
      <c r="H34" s="142">
        <f>(G34*F34/100)+F34</f>
        <v>11.4</v>
      </c>
      <c r="I34" s="161">
        <f>E34*H34</f>
        <v>1710</v>
      </c>
    </row>
    <row r="35" spans="1:9" s="1" customFormat="1" ht="20.25" customHeight="1" thickBot="1">
      <c r="A35" s="271"/>
      <c r="B35" s="267"/>
      <c r="C35" s="267"/>
      <c r="D35" s="267"/>
      <c r="E35" s="268"/>
      <c r="F35" s="200" t="s">
        <v>46</v>
      </c>
      <c r="G35" s="250">
        <f>SUM(I32:I34)</f>
        <v>6278.67</v>
      </c>
      <c r="H35" s="251"/>
      <c r="I35" s="252"/>
    </row>
    <row r="36" spans="1:9" s="1" customFormat="1" ht="26.25" customHeight="1" thickBot="1">
      <c r="A36" s="216" t="s">
        <v>36</v>
      </c>
      <c r="B36" s="218"/>
      <c r="C36" s="247" t="s">
        <v>47</v>
      </c>
      <c r="D36" s="248"/>
      <c r="E36" s="248"/>
      <c r="F36" s="248"/>
      <c r="G36" s="248"/>
      <c r="H36" s="248"/>
      <c r="I36" s="249"/>
    </row>
    <row r="37" spans="1:9" s="1" customFormat="1" ht="12.75">
      <c r="A37" s="215" t="s">
        <v>55</v>
      </c>
      <c r="B37" s="140">
        <v>96523</v>
      </c>
      <c r="C37" s="151" t="s">
        <v>193</v>
      </c>
      <c r="D37" s="140" t="s">
        <v>69</v>
      </c>
      <c r="E37" s="169">
        <v>30</v>
      </c>
      <c r="F37" s="170">
        <v>94.21</v>
      </c>
      <c r="G37" s="171">
        <v>26.5</v>
      </c>
      <c r="H37" s="170">
        <f aca="true" t="shared" si="2" ref="H37:H42">(G37*F37/100)+F37</f>
        <v>119.18</v>
      </c>
      <c r="I37" s="172">
        <f aca="true" t="shared" si="3" ref="I37:I42">E37*H37</f>
        <v>3575.4</v>
      </c>
    </row>
    <row r="38" spans="1:9" s="1" customFormat="1" ht="12.75">
      <c r="A38" s="139" t="s">
        <v>56</v>
      </c>
      <c r="B38" s="5">
        <v>96995</v>
      </c>
      <c r="C38" s="152" t="s">
        <v>180</v>
      </c>
      <c r="D38" s="5" t="s">
        <v>69</v>
      </c>
      <c r="E38" s="103">
        <v>23.5</v>
      </c>
      <c r="F38" s="142">
        <v>48.22</v>
      </c>
      <c r="G38" s="160">
        <v>26.5</v>
      </c>
      <c r="H38" s="142">
        <f t="shared" si="2"/>
        <v>61</v>
      </c>
      <c r="I38" s="161">
        <f t="shared" si="3"/>
        <v>1433.5</v>
      </c>
    </row>
    <row r="39" spans="1:9" s="1" customFormat="1" ht="25.5">
      <c r="A39" s="139" t="s">
        <v>125</v>
      </c>
      <c r="B39" s="149" t="s">
        <v>138</v>
      </c>
      <c r="C39" s="151" t="s">
        <v>160</v>
      </c>
      <c r="D39" s="5" t="s">
        <v>69</v>
      </c>
      <c r="E39" s="103">
        <v>5.8</v>
      </c>
      <c r="F39" s="142">
        <v>2756.3</v>
      </c>
      <c r="G39" s="160">
        <v>26.5</v>
      </c>
      <c r="H39" s="142">
        <f t="shared" si="2"/>
        <v>3486.72</v>
      </c>
      <c r="I39" s="161">
        <f t="shared" si="3"/>
        <v>20222.98</v>
      </c>
    </row>
    <row r="40" spans="1:9" s="1" customFormat="1" ht="25.5">
      <c r="A40" s="139" t="s">
        <v>126</v>
      </c>
      <c r="B40" s="149" t="s">
        <v>138</v>
      </c>
      <c r="C40" s="151" t="s">
        <v>237</v>
      </c>
      <c r="D40" s="5" t="s">
        <v>69</v>
      </c>
      <c r="E40" s="103">
        <v>5.7</v>
      </c>
      <c r="F40" s="142">
        <v>2756.3</v>
      </c>
      <c r="G40" s="160">
        <v>26.5</v>
      </c>
      <c r="H40" s="142">
        <f t="shared" si="2"/>
        <v>3486.72</v>
      </c>
      <c r="I40" s="161">
        <f t="shared" si="3"/>
        <v>19874.3</v>
      </c>
    </row>
    <row r="41" spans="1:9" s="1" customFormat="1" ht="13.5" customHeight="1">
      <c r="A41" s="139" t="s">
        <v>205</v>
      </c>
      <c r="B41" s="153">
        <v>98557</v>
      </c>
      <c r="C41" s="150" t="s">
        <v>50</v>
      </c>
      <c r="D41" s="4" t="s">
        <v>68</v>
      </c>
      <c r="E41" s="96">
        <v>88.5</v>
      </c>
      <c r="F41" s="142">
        <v>42.2</v>
      </c>
      <c r="G41" s="160">
        <v>26.5</v>
      </c>
      <c r="H41" s="142">
        <f t="shared" si="2"/>
        <v>53.38</v>
      </c>
      <c r="I41" s="161">
        <f t="shared" si="3"/>
        <v>4724.13</v>
      </c>
    </row>
    <row r="42" spans="1:9" s="1" customFormat="1" ht="24.75" customHeight="1" thickBot="1">
      <c r="A42" s="139" t="s">
        <v>244</v>
      </c>
      <c r="B42" s="154">
        <v>101964</v>
      </c>
      <c r="C42" s="68" t="s">
        <v>245</v>
      </c>
      <c r="D42" s="155" t="s">
        <v>68</v>
      </c>
      <c r="E42" s="96">
        <v>0.52</v>
      </c>
      <c r="F42" s="142">
        <v>214.95</v>
      </c>
      <c r="G42" s="160">
        <v>26.5</v>
      </c>
      <c r="H42" s="142">
        <f t="shared" si="2"/>
        <v>271.91</v>
      </c>
      <c r="I42" s="161">
        <f t="shared" si="3"/>
        <v>141.39</v>
      </c>
    </row>
    <row r="43" spans="1:9" s="1" customFormat="1" ht="21" customHeight="1" thickBot="1">
      <c r="A43" s="271"/>
      <c r="B43" s="267"/>
      <c r="C43" s="267"/>
      <c r="D43" s="267"/>
      <c r="E43" s="268"/>
      <c r="F43" s="200" t="s">
        <v>46</v>
      </c>
      <c r="G43" s="250">
        <f>SUM(I37:I42)</f>
        <v>49971.7</v>
      </c>
      <c r="H43" s="251"/>
      <c r="I43" s="252"/>
    </row>
    <row r="44" spans="1:9" s="1" customFormat="1" ht="25.5" customHeight="1" thickBot="1">
      <c r="A44" s="216" t="s">
        <v>33</v>
      </c>
      <c r="B44" s="218"/>
      <c r="C44" s="247" t="s">
        <v>51</v>
      </c>
      <c r="D44" s="248"/>
      <c r="E44" s="248"/>
      <c r="F44" s="248"/>
      <c r="G44" s="248"/>
      <c r="H44" s="248"/>
      <c r="I44" s="249"/>
    </row>
    <row r="45" spans="1:9" s="1" customFormat="1" ht="26.25" thickBot="1">
      <c r="A45" s="224" t="s">
        <v>58</v>
      </c>
      <c r="B45" s="225" t="s">
        <v>138</v>
      </c>
      <c r="C45" s="151" t="s">
        <v>238</v>
      </c>
      <c r="D45" s="202" t="s">
        <v>69</v>
      </c>
      <c r="E45" s="226">
        <v>6</v>
      </c>
      <c r="F45" s="170">
        <v>2756.3</v>
      </c>
      <c r="G45" s="171">
        <v>26.5</v>
      </c>
      <c r="H45" s="170">
        <f>(G45*F45/100)+F45</f>
        <v>3486.72</v>
      </c>
      <c r="I45" s="172">
        <f>E45*H45</f>
        <v>20920.32</v>
      </c>
    </row>
    <row r="46" spans="1:9" s="1" customFormat="1" ht="21" customHeight="1" thickBot="1">
      <c r="A46" s="271"/>
      <c r="B46" s="267"/>
      <c r="C46" s="267"/>
      <c r="D46" s="267"/>
      <c r="E46" s="268"/>
      <c r="F46" s="200" t="s">
        <v>46</v>
      </c>
      <c r="G46" s="250">
        <f>SUM(I45:I45)</f>
        <v>20920.32</v>
      </c>
      <c r="H46" s="251"/>
      <c r="I46" s="252"/>
    </row>
    <row r="47" spans="1:9" s="1" customFormat="1" ht="25.5" customHeight="1" thickBot="1">
      <c r="A47" s="216" t="s">
        <v>37</v>
      </c>
      <c r="B47" s="218"/>
      <c r="C47" s="247" t="s">
        <v>52</v>
      </c>
      <c r="D47" s="248"/>
      <c r="E47" s="248"/>
      <c r="F47" s="248"/>
      <c r="G47" s="248"/>
      <c r="H47" s="248"/>
      <c r="I47" s="249"/>
    </row>
    <row r="48" spans="1:9" s="1" customFormat="1" ht="25.5">
      <c r="A48" s="215" t="s">
        <v>60</v>
      </c>
      <c r="B48" s="140">
        <v>103330</v>
      </c>
      <c r="C48" s="151" t="s">
        <v>53</v>
      </c>
      <c r="D48" s="140" t="s">
        <v>68</v>
      </c>
      <c r="E48" s="169">
        <v>349</v>
      </c>
      <c r="F48" s="170">
        <v>95.47</v>
      </c>
      <c r="G48" s="171">
        <v>26.5</v>
      </c>
      <c r="H48" s="170">
        <f aca="true" t="shared" si="4" ref="H48:H60">(G48*F48/100)+F48</f>
        <v>120.77</v>
      </c>
      <c r="I48" s="172">
        <f aca="true" t="shared" si="5" ref="I48:I60">E48*H48</f>
        <v>42148.73</v>
      </c>
    </row>
    <row r="49" spans="1:9" s="1" customFormat="1" ht="14.25" customHeight="1">
      <c r="A49" s="139" t="s">
        <v>61</v>
      </c>
      <c r="B49" s="5">
        <v>93187</v>
      </c>
      <c r="C49" s="68" t="s">
        <v>144</v>
      </c>
      <c r="D49" s="5" t="s">
        <v>41</v>
      </c>
      <c r="E49" s="103">
        <v>84</v>
      </c>
      <c r="F49" s="142">
        <v>165.03</v>
      </c>
      <c r="G49" s="160">
        <v>26.5</v>
      </c>
      <c r="H49" s="142">
        <f t="shared" si="4"/>
        <v>208.76</v>
      </c>
      <c r="I49" s="161">
        <f t="shared" si="5"/>
        <v>17535.84</v>
      </c>
    </row>
    <row r="50" spans="1:9" s="1" customFormat="1" ht="25.5">
      <c r="A50" s="139" t="s">
        <v>133</v>
      </c>
      <c r="B50" s="5">
        <v>91341</v>
      </c>
      <c r="C50" s="68" t="s">
        <v>230</v>
      </c>
      <c r="D50" s="5" t="s">
        <v>68</v>
      </c>
      <c r="E50" s="103">
        <v>0.75</v>
      </c>
      <c r="F50" s="142">
        <v>973.91</v>
      </c>
      <c r="G50" s="160">
        <v>26.5</v>
      </c>
      <c r="H50" s="142">
        <f t="shared" si="4"/>
        <v>1232</v>
      </c>
      <c r="I50" s="161">
        <f t="shared" si="5"/>
        <v>924</v>
      </c>
    </row>
    <row r="51" spans="1:9" s="1" customFormat="1" ht="12.75">
      <c r="A51" s="139" t="s">
        <v>134</v>
      </c>
      <c r="B51" s="5" t="s">
        <v>257</v>
      </c>
      <c r="C51" s="68" t="s">
        <v>270</v>
      </c>
      <c r="D51" s="5" t="s">
        <v>68</v>
      </c>
      <c r="E51" s="103">
        <v>10.4</v>
      </c>
      <c r="F51" s="142">
        <v>616.91</v>
      </c>
      <c r="G51" s="160">
        <v>26.5</v>
      </c>
      <c r="H51" s="142">
        <f t="shared" si="4"/>
        <v>780.39</v>
      </c>
      <c r="I51" s="161">
        <f t="shared" si="5"/>
        <v>8116.06</v>
      </c>
    </row>
    <row r="52" spans="1:9" s="1" customFormat="1" ht="12.75">
      <c r="A52" s="139" t="s">
        <v>137</v>
      </c>
      <c r="B52" s="5">
        <v>102189</v>
      </c>
      <c r="C52" s="68" t="s">
        <v>182</v>
      </c>
      <c r="D52" s="5" t="s">
        <v>108</v>
      </c>
      <c r="E52" s="103">
        <v>1</v>
      </c>
      <c r="F52" s="142">
        <v>252.87</v>
      </c>
      <c r="G52" s="160">
        <v>26.5</v>
      </c>
      <c r="H52" s="142">
        <f t="shared" si="4"/>
        <v>319.88</v>
      </c>
      <c r="I52" s="161">
        <f t="shared" si="5"/>
        <v>319.88</v>
      </c>
    </row>
    <row r="53" spans="1:9" s="1" customFormat="1" ht="12.75">
      <c r="A53" s="139" t="s">
        <v>206</v>
      </c>
      <c r="B53" s="5">
        <v>42672</v>
      </c>
      <c r="C53" s="68" t="s">
        <v>255</v>
      </c>
      <c r="D53" s="5" t="s">
        <v>68</v>
      </c>
      <c r="E53" s="103">
        <v>80</v>
      </c>
      <c r="F53" s="142">
        <v>100.01</v>
      </c>
      <c r="G53" s="165">
        <v>0</v>
      </c>
      <c r="H53" s="163">
        <f t="shared" si="4"/>
        <v>100.01</v>
      </c>
      <c r="I53" s="164">
        <f t="shared" si="5"/>
        <v>8000.8</v>
      </c>
    </row>
    <row r="54" spans="1:9" s="1" customFormat="1" ht="25.5">
      <c r="A54" s="139" t="s">
        <v>207</v>
      </c>
      <c r="B54" s="5">
        <v>90789</v>
      </c>
      <c r="C54" s="68" t="s">
        <v>161</v>
      </c>
      <c r="D54" s="5" t="s">
        <v>35</v>
      </c>
      <c r="E54" s="103">
        <v>6</v>
      </c>
      <c r="F54" s="142">
        <v>816.25</v>
      </c>
      <c r="G54" s="160">
        <v>26.5</v>
      </c>
      <c r="H54" s="142">
        <f t="shared" si="4"/>
        <v>1032.56</v>
      </c>
      <c r="I54" s="161">
        <f t="shared" si="5"/>
        <v>6195.36</v>
      </c>
    </row>
    <row r="55" spans="1:9" s="1" customFormat="1" ht="25.5">
      <c r="A55" s="139" t="s">
        <v>208</v>
      </c>
      <c r="B55" s="5">
        <v>90790</v>
      </c>
      <c r="C55" s="68" t="s">
        <v>162</v>
      </c>
      <c r="D55" s="5" t="s">
        <v>35</v>
      </c>
      <c r="E55" s="103">
        <v>4</v>
      </c>
      <c r="F55" s="142">
        <v>841.85</v>
      </c>
      <c r="G55" s="160">
        <v>26.5</v>
      </c>
      <c r="H55" s="142">
        <f t="shared" si="4"/>
        <v>1064.94</v>
      </c>
      <c r="I55" s="161">
        <f t="shared" si="5"/>
        <v>4259.76</v>
      </c>
    </row>
    <row r="56" spans="1:9" s="1" customFormat="1" ht="12.75">
      <c r="A56" s="139" t="s">
        <v>209</v>
      </c>
      <c r="B56" s="5">
        <v>10507</v>
      </c>
      <c r="C56" s="68" t="s">
        <v>181</v>
      </c>
      <c r="D56" s="5" t="s">
        <v>68</v>
      </c>
      <c r="E56" s="103">
        <v>2.6</v>
      </c>
      <c r="F56" s="142">
        <v>300.48</v>
      </c>
      <c r="G56" s="160">
        <v>26.5</v>
      </c>
      <c r="H56" s="142">
        <f t="shared" si="4"/>
        <v>380.11</v>
      </c>
      <c r="I56" s="161">
        <f t="shared" si="5"/>
        <v>988.29</v>
      </c>
    </row>
    <row r="57" spans="1:9" s="1" customFormat="1" ht="24" customHeight="1">
      <c r="A57" s="139" t="s">
        <v>210</v>
      </c>
      <c r="B57" s="5">
        <v>94569</v>
      </c>
      <c r="C57" s="68" t="s">
        <v>227</v>
      </c>
      <c r="D57" s="5" t="s">
        <v>68</v>
      </c>
      <c r="E57" s="103">
        <v>2.1</v>
      </c>
      <c r="F57" s="142">
        <v>993.46</v>
      </c>
      <c r="G57" s="165">
        <v>26.5</v>
      </c>
      <c r="H57" s="163">
        <f t="shared" si="4"/>
        <v>1256.73</v>
      </c>
      <c r="I57" s="164">
        <f t="shared" si="5"/>
        <v>2639.13</v>
      </c>
    </row>
    <row r="58" spans="1:9" s="1" customFormat="1" ht="12.75">
      <c r="A58" s="139" t="s">
        <v>211</v>
      </c>
      <c r="B58" s="5">
        <v>94570</v>
      </c>
      <c r="C58" s="68" t="s">
        <v>130</v>
      </c>
      <c r="D58" s="5" t="s">
        <v>68</v>
      </c>
      <c r="E58" s="103">
        <v>37.5</v>
      </c>
      <c r="F58" s="142">
        <v>521.96</v>
      </c>
      <c r="G58" s="165">
        <v>26.5</v>
      </c>
      <c r="H58" s="163">
        <f t="shared" si="4"/>
        <v>660.28</v>
      </c>
      <c r="I58" s="164">
        <f t="shared" si="5"/>
        <v>24760.5</v>
      </c>
    </row>
    <row r="59" spans="1:9" s="1" customFormat="1" ht="12.75">
      <c r="A59" s="139" t="s">
        <v>256</v>
      </c>
      <c r="B59" s="5">
        <v>99862</v>
      </c>
      <c r="C59" s="68" t="s">
        <v>183</v>
      </c>
      <c r="D59" s="5" t="s">
        <v>68</v>
      </c>
      <c r="E59" s="103">
        <v>39.8</v>
      </c>
      <c r="F59" s="142">
        <v>500</v>
      </c>
      <c r="G59" s="165">
        <v>26.5</v>
      </c>
      <c r="H59" s="163">
        <f t="shared" si="4"/>
        <v>632.5</v>
      </c>
      <c r="I59" s="164">
        <f t="shared" si="5"/>
        <v>25173.5</v>
      </c>
    </row>
    <row r="60" spans="1:9" s="1" customFormat="1" ht="13.5" thickBot="1">
      <c r="A60" s="139" t="s">
        <v>276</v>
      </c>
      <c r="B60" s="5">
        <v>42702</v>
      </c>
      <c r="C60" s="68" t="s">
        <v>338</v>
      </c>
      <c r="D60" s="5" t="s">
        <v>228</v>
      </c>
      <c r="E60" s="103">
        <v>4</v>
      </c>
      <c r="F60" s="142">
        <v>338.5</v>
      </c>
      <c r="G60" s="165"/>
      <c r="H60" s="163">
        <f t="shared" si="4"/>
        <v>338.5</v>
      </c>
      <c r="I60" s="164">
        <f t="shared" si="5"/>
        <v>1354</v>
      </c>
    </row>
    <row r="61" spans="1:9" s="1" customFormat="1" ht="19.5" customHeight="1" thickBot="1">
      <c r="A61" s="271"/>
      <c r="B61" s="267"/>
      <c r="C61" s="267"/>
      <c r="D61" s="158"/>
      <c r="E61" s="159"/>
      <c r="F61" s="201" t="s">
        <v>46</v>
      </c>
      <c r="G61" s="278">
        <f>SUM(I48:I60)</f>
        <v>142415.85</v>
      </c>
      <c r="H61" s="251"/>
      <c r="I61" s="252"/>
    </row>
    <row r="62" spans="1:9" s="1" customFormat="1" ht="25.5" customHeight="1" thickBot="1">
      <c r="A62" s="216" t="s">
        <v>38</v>
      </c>
      <c r="B62" s="218"/>
      <c r="C62" s="247" t="s">
        <v>54</v>
      </c>
      <c r="D62" s="248"/>
      <c r="E62" s="248"/>
      <c r="F62" s="248"/>
      <c r="G62" s="248"/>
      <c r="H62" s="248"/>
      <c r="I62" s="249"/>
    </row>
    <row r="63" spans="1:9" s="1" customFormat="1" ht="25.5">
      <c r="A63" s="215" t="s">
        <v>64</v>
      </c>
      <c r="B63" s="140">
        <v>92540</v>
      </c>
      <c r="C63" s="151" t="s">
        <v>123</v>
      </c>
      <c r="D63" s="140" t="s">
        <v>68</v>
      </c>
      <c r="E63" s="169">
        <v>136.5</v>
      </c>
      <c r="F63" s="170">
        <v>151.74</v>
      </c>
      <c r="G63" s="171">
        <v>26.5</v>
      </c>
      <c r="H63" s="170">
        <f aca="true" t="shared" si="6" ref="H63:H69">(G63*F63/100)+F63</f>
        <v>191.95</v>
      </c>
      <c r="I63" s="172">
        <f aca="true" t="shared" si="7" ref="I63:I69">E63*H63</f>
        <v>26201.18</v>
      </c>
    </row>
    <row r="64" spans="1:9" s="1" customFormat="1" ht="25.5" customHeight="1">
      <c r="A64" s="180" t="s">
        <v>65</v>
      </c>
      <c r="B64" s="181">
        <v>94207</v>
      </c>
      <c r="C64" s="182" t="s">
        <v>124</v>
      </c>
      <c r="D64" s="181" t="s">
        <v>68</v>
      </c>
      <c r="E64" s="103">
        <v>782.15</v>
      </c>
      <c r="F64" s="183">
        <v>43.82</v>
      </c>
      <c r="G64" s="184">
        <v>26.5</v>
      </c>
      <c r="H64" s="183">
        <f t="shared" si="6"/>
        <v>55.43</v>
      </c>
      <c r="I64" s="185">
        <f t="shared" si="7"/>
        <v>43354.57</v>
      </c>
    </row>
    <row r="65" spans="1:9" s="1" customFormat="1" ht="25.5" customHeight="1">
      <c r="A65" s="139" t="s">
        <v>117</v>
      </c>
      <c r="B65" s="5">
        <v>94223</v>
      </c>
      <c r="C65" s="68" t="s">
        <v>184</v>
      </c>
      <c r="D65" s="5" t="s">
        <v>41</v>
      </c>
      <c r="E65" s="103">
        <v>44</v>
      </c>
      <c r="F65" s="142">
        <v>75.49</v>
      </c>
      <c r="G65" s="160">
        <v>26.5</v>
      </c>
      <c r="H65" s="142">
        <f t="shared" si="6"/>
        <v>95.49</v>
      </c>
      <c r="I65" s="161">
        <f t="shared" si="7"/>
        <v>4201.56</v>
      </c>
    </row>
    <row r="66" spans="1:9" s="1" customFormat="1" ht="25.5">
      <c r="A66" s="139" t="s">
        <v>118</v>
      </c>
      <c r="B66" s="5">
        <v>94227</v>
      </c>
      <c r="C66" s="68" t="s">
        <v>231</v>
      </c>
      <c r="D66" s="5" t="s">
        <v>41</v>
      </c>
      <c r="E66" s="103">
        <v>129</v>
      </c>
      <c r="F66" s="142">
        <v>65.1</v>
      </c>
      <c r="G66" s="160">
        <v>26.5</v>
      </c>
      <c r="H66" s="142">
        <f t="shared" si="6"/>
        <v>82.35</v>
      </c>
      <c r="I66" s="161">
        <f t="shared" si="7"/>
        <v>10623.15</v>
      </c>
    </row>
    <row r="67" spans="1:9" s="1" customFormat="1" ht="12.75">
      <c r="A67" s="139" t="s">
        <v>119</v>
      </c>
      <c r="B67" s="5">
        <v>100327</v>
      </c>
      <c r="C67" s="182" t="s">
        <v>292</v>
      </c>
      <c r="D67" s="5" t="s">
        <v>41</v>
      </c>
      <c r="E67" s="103">
        <v>21</v>
      </c>
      <c r="F67" s="142">
        <v>59.73</v>
      </c>
      <c r="G67" s="160">
        <v>26.5</v>
      </c>
      <c r="H67" s="142">
        <f t="shared" si="6"/>
        <v>75.56</v>
      </c>
      <c r="I67" s="161">
        <f t="shared" si="7"/>
        <v>1586.76</v>
      </c>
    </row>
    <row r="68" spans="1:9" s="1" customFormat="1" ht="12.75">
      <c r="A68" s="139" t="s">
        <v>277</v>
      </c>
      <c r="B68" s="5">
        <v>94213</v>
      </c>
      <c r="C68" s="182" t="s">
        <v>293</v>
      </c>
      <c r="D68" s="5" t="s">
        <v>68</v>
      </c>
      <c r="E68" s="103">
        <v>88</v>
      </c>
      <c r="F68" s="142">
        <v>75.93</v>
      </c>
      <c r="G68" s="160">
        <v>26.5</v>
      </c>
      <c r="H68" s="142">
        <f t="shared" si="6"/>
        <v>96.05</v>
      </c>
      <c r="I68" s="161">
        <f t="shared" si="7"/>
        <v>8452.4</v>
      </c>
    </row>
    <row r="69" spans="1:9" s="1" customFormat="1" ht="13.5" thickBot="1">
      <c r="A69" s="139" t="s">
        <v>278</v>
      </c>
      <c r="B69" s="5">
        <v>43614</v>
      </c>
      <c r="C69" s="68" t="s">
        <v>185</v>
      </c>
      <c r="D69" s="5" t="s">
        <v>41</v>
      </c>
      <c r="E69" s="166">
        <v>129</v>
      </c>
      <c r="F69" s="167">
        <v>34.31</v>
      </c>
      <c r="G69" s="160">
        <v>26.5</v>
      </c>
      <c r="H69" s="142">
        <f t="shared" si="6"/>
        <v>43.4</v>
      </c>
      <c r="I69" s="161">
        <f t="shared" si="7"/>
        <v>5598.6</v>
      </c>
    </row>
    <row r="70" spans="1:9" s="1" customFormat="1" ht="19.5" customHeight="1" thickBot="1">
      <c r="A70" s="271"/>
      <c r="B70" s="267"/>
      <c r="C70" s="267"/>
      <c r="D70" s="267"/>
      <c r="E70" s="268"/>
      <c r="F70" s="200" t="s">
        <v>46</v>
      </c>
      <c r="G70" s="250">
        <f>SUM(I63:I69)</f>
        <v>100018.22</v>
      </c>
      <c r="H70" s="251"/>
      <c r="I70" s="252"/>
    </row>
    <row r="71" spans="1:9" s="1" customFormat="1" ht="25.5" customHeight="1" thickBot="1">
      <c r="A71" s="216" t="s">
        <v>105</v>
      </c>
      <c r="B71" s="218"/>
      <c r="C71" s="247" t="s">
        <v>57</v>
      </c>
      <c r="D71" s="248"/>
      <c r="E71" s="248"/>
      <c r="F71" s="248"/>
      <c r="G71" s="248"/>
      <c r="H71" s="248"/>
      <c r="I71" s="249"/>
    </row>
    <row r="72" spans="1:9" s="1" customFormat="1" ht="25.5">
      <c r="A72" s="215" t="s">
        <v>106</v>
      </c>
      <c r="B72" s="140">
        <v>87878</v>
      </c>
      <c r="C72" s="151" t="s">
        <v>59</v>
      </c>
      <c r="D72" s="140" t="s">
        <v>68</v>
      </c>
      <c r="E72" s="169">
        <v>684</v>
      </c>
      <c r="F72" s="170">
        <v>4.92</v>
      </c>
      <c r="G72" s="171">
        <v>26.5</v>
      </c>
      <c r="H72" s="170">
        <f aca="true" t="shared" si="8" ref="H72:H80">(G72*F72/100)+F72</f>
        <v>6.22</v>
      </c>
      <c r="I72" s="172">
        <f aca="true" t="shared" si="9" ref="I72:I80">E72*H72</f>
        <v>4254.48</v>
      </c>
    </row>
    <row r="73" spans="1:9" s="1" customFormat="1" ht="12.75">
      <c r="A73" s="139" t="s">
        <v>107</v>
      </c>
      <c r="B73" s="5">
        <v>89173</v>
      </c>
      <c r="C73" s="3" t="s">
        <v>186</v>
      </c>
      <c r="D73" s="5" t="s">
        <v>68</v>
      </c>
      <c r="E73" s="103">
        <v>684</v>
      </c>
      <c r="F73" s="142">
        <v>38.92</v>
      </c>
      <c r="G73" s="160">
        <v>26.5</v>
      </c>
      <c r="H73" s="142">
        <f t="shared" si="8"/>
        <v>49.23</v>
      </c>
      <c r="I73" s="161">
        <f t="shared" si="9"/>
        <v>33673.32</v>
      </c>
    </row>
    <row r="74" spans="1:9" s="1" customFormat="1" ht="25.5">
      <c r="A74" s="139" t="s">
        <v>110</v>
      </c>
      <c r="B74" s="5">
        <v>104611</v>
      </c>
      <c r="C74" s="68" t="s">
        <v>239</v>
      </c>
      <c r="D74" s="5" t="s">
        <v>68</v>
      </c>
      <c r="E74" s="103">
        <v>145</v>
      </c>
      <c r="F74" s="142">
        <v>78.08</v>
      </c>
      <c r="G74" s="160">
        <v>26.5</v>
      </c>
      <c r="H74" s="142">
        <f>(G74*F74/100)+F74</f>
        <v>98.77</v>
      </c>
      <c r="I74" s="161">
        <f>E74*H74</f>
        <v>14321.65</v>
      </c>
    </row>
    <row r="75" spans="1:9" s="1" customFormat="1" ht="25.5">
      <c r="A75" s="139" t="s">
        <v>114</v>
      </c>
      <c r="B75" s="5">
        <v>96112</v>
      </c>
      <c r="C75" s="68" t="s">
        <v>187</v>
      </c>
      <c r="D75" s="5" t="s">
        <v>68</v>
      </c>
      <c r="E75" s="103">
        <v>215</v>
      </c>
      <c r="F75" s="142">
        <v>75</v>
      </c>
      <c r="G75" s="160">
        <v>26.5</v>
      </c>
      <c r="H75" s="142">
        <f>(G75*F75/100)+F75</f>
        <v>94.88</v>
      </c>
      <c r="I75" s="161">
        <f>E75*H75</f>
        <v>20399.2</v>
      </c>
    </row>
    <row r="76" spans="1:9" s="1" customFormat="1" ht="12.75">
      <c r="A76" s="139" t="s">
        <v>111</v>
      </c>
      <c r="B76" s="5" t="s">
        <v>271</v>
      </c>
      <c r="C76" s="3" t="s">
        <v>246</v>
      </c>
      <c r="D76" s="5" t="s">
        <v>68</v>
      </c>
      <c r="E76" s="103">
        <v>40</v>
      </c>
      <c r="F76" s="142">
        <v>249.03</v>
      </c>
      <c r="G76" s="160">
        <v>26.5</v>
      </c>
      <c r="H76" s="142">
        <f>(G76*F76/100)+F76</f>
        <v>315.02</v>
      </c>
      <c r="I76" s="161">
        <f>E76*H76</f>
        <v>12600.8</v>
      </c>
    </row>
    <row r="77" spans="1:9" s="1" customFormat="1" ht="12.75">
      <c r="A77" s="139" t="s">
        <v>127</v>
      </c>
      <c r="B77" s="5">
        <v>98814</v>
      </c>
      <c r="C77" s="3" t="s">
        <v>340</v>
      </c>
      <c r="D77" s="5" t="s">
        <v>68</v>
      </c>
      <c r="E77" s="103">
        <v>531.65</v>
      </c>
      <c r="F77" s="142">
        <v>1.81</v>
      </c>
      <c r="G77" s="160">
        <v>26.5</v>
      </c>
      <c r="H77" s="142">
        <f>(G77*F77/100)+F77</f>
        <v>2.29</v>
      </c>
      <c r="I77" s="161">
        <f>E77*H77</f>
        <v>1217.48</v>
      </c>
    </row>
    <row r="78" spans="1:9" s="1" customFormat="1" ht="12.75">
      <c r="A78" s="139" t="s">
        <v>112</v>
      </c>
      <c r="B78" s="5">
        <v>88415</v>
      </c>
      <c r="C78" s="3" t="s">
        <v>149</v>
      </c>
      <c r="D78" s="5" t="s">
        <v>68</v>
      </c>
      <c r="E78" s="103">
        <v>810</v>
      </c>
      <c r="F78" s="142">
        <v>3.04</v>
      </c>
      <c r="G78" s="160">
        <v>26.5</v>
      </c>
      <c r="H78" s="142">
        <f t="shared" si="8"/>
        <v>3.85</v>
      </c>
      <c r="I78" s="161">
        <f t="shared" si="9"/>
        <v>3118.5</v>
      </c>
    </row>
    <row r="79" spans="1:9" s="1" customFormat="1" ht="12.75">
      <c r="A79" s="139" t="s">
        <v>272</v>
      </c>
      <c r="B79" s="5">
        <v>88421</v>
      </c>
      <c r="C79" s="3" t="s">
        <v>150</v>
      </c>
      <c r="D79" s="5" t="s">
        <v>68</v>
      </c>
      <c r="E79" s="103">
        <v>810</v>
      </c>
      <c r="F79" s="142">
        <v>24.75</v>
      </c>
      <c r="G79" s="160">
        <v>26.5</v>
      </c>
      <c r="H79" s="142">
        <f t="shared" si="8"/>
        <v>31.31</v>
      </c>
      <c r="I79" s="161">
        <f t="shared" si="9"/>
        <v>25361.1</v>
      </c>
    </row>
    <row r="80" spans="1:9" s="1" customFormat="1" ht="13.5" thickBot="1">
      <c r="A80" s="139" t="s">
        <v>339</v>
      </c>
      <c r="B80" s="4">
        <v>102219</v>
      </c>
      <c r="C80" s="168" t="s">
        <v>343</v>
      </c>
      <c r="D80" s="4" t="s">
        <v>68</v>
      </c>
      <c r="E80" s="96">
        <v>309</v>
      </c>
      <c r="F80" s="142">
        <v>16.64</v>
      </c>
      <c r="G80" s="160">
        <v>26.5</v>
      </c>
      <c r="H80" s="142">
        <f t="shared" si="8"/>
        <v>21.05</v>
      </c>
      <c r="I80" s="161">
        <f t="shared" si="9"/>
        <v>6504.45</v>
      </c>
    </row>
    <row r="81" spans="1:9" s="1" customFormat="1" ht="19.5" customHeight="1" thickBot="1">
      <c r="A81" s="259"/>
      <c r="B81" s="260"/>
      <c r="C81" s="261"/>
      <c r="D81" s="260"/>
      <c r="E81" s="262"/>
      <c r="F81" s="200" t="s">
        <v>46</v>
      </c>
      <c r="G81" s="250">
        <f>SUM(I72:I80)</f>
        <v>121450.98</v>
      </c>
      <c r="H81" s="251"/>
      <c r="I81" s="252"/>
    </row>
    <row r="82" spans="1:9" s="1" customFormat="1" ht="25.5" customHeight="1" thickBot="1">
      <c r="A82" s="216" t="s">
        <v>139</v>
      </c>
      <c r="B82" s="217"/>
      <c r="C82" s="248" t="s">
        <v>279</v>
      </c>
      <c r="D82" s="248"/>
      <c r="E82" s="248"/>
      <c r="F82" s="248"/>
      <c r="G82" s="248"/>
      <c r="H82" s="248"/>
      <c r="I82" s="249"/>
    </row>
    <row r="83" spans="1:9" s="1" customFormat="1" ht="12.75">
      <c r="A83" s="215" t="s">
        <v>140</v>
      </c>
      <c r="B83" s="140">
        <v>87692</v>
      </c>
      <c r="C83" s="151" t="s">
        <v>136</v>
      </c>
      <c r="D83" s="140" t="s">
        <v>68</v>
      </c>
      <c r="E83" s="169">
        <v>128</v>
      </c>
      <c r="F83" s="170">
        <v>57.3</v>
      </c>
      <c r="G83" s="171">
        <v>26.5</v>
      </c>
      <c r="H83" s="170">
        <f>(G83*F83/100)+F83</f>
        <v>72.48</v>
      </c>
      <c r="I83" s="172">
        <f>E83*H83</f>
        <v>9277.44</v>
      </c>
    </row>
    <row r="84" spans="1:9" s="1" customFormat="1" ht="12.75">
      <c r="A84" s="139" t="s">
        <v>141</v>
      </c>
      <c r="B84" s="5">
        <v>87246</v>
      </c>
      <c r="C84" s="68" t="s">
        <v>188</v>
      </c>
      <c r="D84" s="5" t="s">
        <v>68</v>
      </c>
      <c r="E84" s="103">
        <v>128</v>
      </c>
      <c r="F84" s="142">
        <v>59.49</v>
      </c>
      <c r="G84" s="160">
        <v>26.5</v>
      </c>
      <c r="H84" s="142">
        <f>(G84*F84/100)+F84</f>
        <v>75.25</v>
      </c>
      <c r="I84" s="161">
        <f>E84*H84</f>
        <v>9632</v>
      </c>
    </row>
    <row r="85" spans="1:9" s="1" customFormat="1" ht="12.75">
      <c r="A85" s="139" t="s">
        <v>142</v>
      </c>
      <c r="B85" s="4">
        <v>88649</v>
      </c>
      <c r="C85" s="97" t="s">
        <v>62</v>
      </c>
      <c r="D85" s="5" t="s">
        <v>68</v>
      </c>
      <c r="E85" s="96">
        <v>62</v>
      </c>
      <c r="F85" s="142">
        <v>7.62</v>
      </c>
      <c r="G85" s="160">
        <v>26.5</v>
      </c>
      <c r="H85" s="142">
        <f>(G85*F85/100)+F85</f>
        <v>9.64</v>
      </c>
      <c r="I85" s="161">
        <f>E85*H85</f>
        <v>597.68</v>
      </c>
    </row>
    <row r="86" spans="1:9" ht="13.5" customHeight="1" thickBot="1">
      <c r="A86" s="143" t="s">
        <v>143</v>
      </c>
      <c r="B86" s="153">
        <v>97087</v>
      </c>
      <c r="C86" s="97" t="s">
        <v>204</v>
      </c>
      <c r="D86" s="4" t="s">
        <v>68</v>
      </c>
      <c r="E86" s="96">
        <v>128</v>
      </c>
      <c r="F86" s="142">
        <v>2.91</v>
      </c>
      <c r="G86" s="160">
        <v>26.5</v>
      </c>
      <c r="H86" s="142">
        <f>(G86*F86/100)+F86</f>
        <v>3.68</v>
      </c>
      <c r="I86" s="161">
        <f>E86*H86</f>
        <v>471.04</v>
      </c>
    </row>
    <row r="87" spans="1:10" ht="19.5" customHeight="1" thickBot="1">
      <c r="A87" s="256"/>
      <c r="B87" s="257"/>
      <c r="C87" s="257"/>
      <c r="D87" s="257"/>
      <c r="E87" s="258"/>
      <c r="F87" s="200" t="s">
        <v>46</v>
      </c>
      <c r="G87" s="250">
        <f>SUM(I83:I86)</f>
        <v>19978.16</v>
      </c>
      <c r="H87" s="251"/>
      <c r="I87" s="252"/>
      <c r="J87" t="s">
        <v>103</v>
      </c>
    </row>
    <row r="88" spans="1:9" ht="25.5" customHeight="1" thickBot="1">
      <c r="A88" s="216" t="s">
        <v>212</v>
      </c>
      <c r="B88" s="218"/>
      <c r="C88" s="247" t="s">
        <v>280</v>
      </c>
      <c r="D88" s="248"/>
      <c r="E88" s="248"/>
      <c r="F88" s="248"/>
      <c r="G88" s="248"/>
      <c r="H88" s="248"/>
      <c r="I88" s="249"/>
    </row>
    <row r="89" spans="1:9" ht="15" customHeight="1">
      <c r="A89" s="215" t="s">
        <v>213</v>
      </c>
      <c r="B89" s="162">
        <v>97090</v>
      </c>
      <c r="C89" s="151" t="s">
        <v>282</v>
      </c>
      <c r="D89" s="140" t="s">
        <v>283</v>
      </c>
      <c r="E89" s="169">
        <v>369.6</v>
      </c>
      <c r="F89" s="170">
        <v>15.72</v>
      </c>
      <c r="G89" s="171">
        <v>26.5</v>
      </c>
      <c r="H89" s="170">
        <f>(G89*F89/100)+F89</f>
        <v>19.89</v>
      </c>
      <c r="I89" s="172">
        <f>E89*H89</f>
        <v>7351.34</v>
      </c>
    </row>
    <row r="90" spans="1:9" ht="12.75">
      <c r="A90" s="139" t="s">
        <v>214</v>
      </c>
      <c r="B90" s="4">
        <v>97096</v>
      </c>
      <c r="C90" s="176" t="s">
        <v>281</v>
      </c>
      <c r="D90" s="5" t="s">
        <v>69</v>
      </c>
      <c r="E90" s="96">
        <v>13.4</v>
      </c>
      <c r="F90" s="142">
        <v>603.83</v>
      </c>
      <c r="G90" s="160">
        <v>26.5</v>
      </c>
      <c r="H90" s="142">
        <f>(G90*F90/100)+F90</f>
        <v>763.84</v>
      </c>
      <c r="I90" s="161">
        <f>E90*H90</f>
        <v>10235.46</v>
      </c>
    </row>
    <row r="91" spans="1:9" ht="13.5" thickBot="1">
      <c r="A91" s="143" t="s">
        <v>215</v>
      </c>
      <c r="B91" s="153">
        <v>97087</v>
      </c>
      <c r="C91" s="97" t="s">
        <v>204</v>
      </c>
      <c r="D91" s="4" t="s">
        <v>68</v>
      </c>
      <c r="E91" s="96">
        <v>168</v>
      </c>
      <c r="F91" s="142">
        <v>2.91</v>
      </c>
      <c r="G91" s="160">
        <v>26.5</v>
      </c>
      <c r="H91" s="142">
        <f>(G91*F91/100)+F91</f>
        <v>3.68</v>
      </c>
      <c r="I91" s="161">
        <f>E91*H91</f>
        <v>618.24</v>
      </c>
    </row>
    <row r="92" spans="1:9" ht="19.5" customHeight="1" thickBot="1">
      <c r="A92" s="256"/>
      <c r="B92" s="257"/>
      <c r="C92" s="257"/>
      <c r="D92" s="257"/>
      <c r="E92" s="258"/>
      <c r="F92" s="200" t="s">
        <v>46</v>
      </c>
      <c r="G92" s="250">
        <f>SUM(I89:I91)</f>
        <v>18205.04</v>
      </c>
      <c r="H92" s="251"/>
      <c r="I92" s="252"/>
    </row>
    <row r="93" spans="1:9" ht="25.5" customHeight="1" thickBot="1">
      <c r="A93" s="216" t="s">
        <v>216</v>
      </c>
      <c r="B93" s="218"/>
      <c r="C93" s="247" t="s">
        <v>109</v>
      </c>
      <c r="D93" s="248"/>
      <c r="E93" s="248"/>
      <c r="F93" s="248"/>
      <c r="G93" s="248"/>
      <c r="H93" s="248"/>
      <c r="I93" s="249"/>
    </row>
    <row r="94" spans="1:9" ht="12.75">
      <c r="A94" s="215" t="s">
        <v>217</v>
      </c>
      <c r="B94" s="140">
        <v>9875</v>
      </c>
      <c r="C94" s="152" t="s">
        <v>190</v>
      </c>
      <c r="D94" s="140" t="s">
        <v>41</v>
      </c>
      <c r="E94" s="227">
        <v>1</v>
      </c>
      <c r="F94" s="227">
        <v>17.47</v>
      </c>
      <c r="G94" s="171">
        <v>26.5</v>
      </c>
      <c r="H94" s="170">
        <f>(G94*F94/100)+F94</f>
        <v>22.1</v>
      </c>
      <c r="I94" s="172">
        <f>E94*H94</f>
        <v>22.1</v>
      </c>
    </row>
    <row r="95" spans="1:9" ht="13.5" customHeight="1">
      <c r="A95" s="139" t="s">
        <v>218</v>
      </c>
      <c r="B95" s="5">
        <v>9874</v>
      </c>
      <c r="C95" s="3" t="s">
        <v>194</v>
      </c>
      <c r="D95" s="5" t="s">
        <v>41</v>
      </c>
      <c r="E95" s="144">
        <v>18</v>
      </c>
      <c r="F95" s="144">
        <v>15.93</v>
      </c>
      <c r="G95" s="160">
        <v>26.5</v>
      </c>
      <c r="H95" s="142">
        <f>(G95*F95/100)+F95</f>
        <v>20.15</v>
      </c>
      <c r="I95" s="161">
        <f>E95*H95</f>
        <v>362.7</v>
      </c>
    </row>
    <row r="96" spans="1:9" ht="14.25" customHeight="1">
      <c r="A96" s="139" t="s">
        <v>219</v>
      </c>
      <c r="B96" s="5">
        <v>9869</v>
      </c>
      <c r="C96" s="3" t="s">
        <v>189</v>
      </c>
      <c r="D96" s="5" t="s">
        <v>41</v>
      </c>
      <c r="E96" s="144">
        <v>48</v>
      </c>
      <c r="F96" s="144">
        <v>10.14</v>
      </c>
      <c r="G96" s="160">
        <v>26.5</v>
      </c>
      <c r="H96" s="142">
        <f>(G96*F96/100)+F96</f>
        <v>12.83</v>
      </c>
      <c r="I96" s="161">
        <f>E96*H96</f>
        <v>615.84</v>
      </c>
    </row>
    <row r="97" spans="1:9" ht="13.5" customHeight="1">
      <c r="A97" s="139" t="s">
        <v>220</v>
      </c>
      <c r="B97" s="5">
        <v>9868</v>
      </c>
      <c r="C97" s="3" t="s">
        <v>152</v>
      </c>
      <c r="D97" s="5" t="s">
        <v>41</v>
      </c>
      <c r="E97" s="144">
        <v>42</v>
      </c>
      <c r="F97" s="144">
        <v>4.7</v>
      </c>
      <c r="G97" s="160">
        <v>26.5</v>
      </c>
      <c r="H97" s="142">
        <f>(G97*F97/100)+F97</f>
        <v>5.95</v>
      </c>
      <c r="I97" s="161">
        <f>E97*H97</f>
        <v>249.9</v>
      </c>
    </row>
    <row r="98" spans="1:9" ht="14.25" customHeight="1">
      <c r="A98" s="139" t="s">
        <v>221</v>
      </c>
      <c r="B98" s="5">
        <v>9867</v>
      </c>
      <c r="C98" s="3" t="s">
        <v>195</v>
      </c>
      <c r="D98" s="5" t="s">
        <v>41</v>
      </c>
      <c r="E98" s="144">
        <v>60</v>
      </c>
      <c r="F98" s="144">
        <v>4.16</v>
      </c>
      <c r="G98" s="160">
        <v>26.5</v>
      </c>
      <c r="H98" s="142">
        <f aca="true" t="shared" si="10" ref="H98:H107">(G98*F98/100)+F98</f>
        <v>5.26</v>
      </c>
      <c r="I98" s="161">
        <f aca="true" t="shared" si="11" ref="I98:I107">E98*H98</f>
        <v>315.6</v>
      </c>
    </row>
    <row r="99" spans="1:9" ht="15.75" customHeight="1">
      <c r="A99" s="139" t="s">
        <v>222</v>
      </c>
      <c r="B99" s="5">
        <v>9836</v>
      </c>
      <c r="C99" s="3" t="s">
        <v>151</v>
      </c>
      <c r="D99" s="5" t="s">
        <v>41</v>
      </c>
      <c r="E99" s="144">
        <v>42</v>
      </c>
      <c r="F99" s="144">
        <v>14.85</v>
      </c>
      <c r="G99" s="160">
        <v>26.5</v>
      </c>
      <c r="H99" s="142">
        <f t="shared" si="10"/>
        <v>18.79</v>
      </c>
      <c r="I99" s="161">
        <f t="shared" si="11"/>
        <v>789.18</v>
      </c>
    </row>
    <row r="100" spans="1:9" ht="14.25" customHeight="1">
      <c r="A100" s="139" t="s">
        <v>223</v>
      </c>
      <c r="B100" s="5">
        <v>9838</v>
      </c>
      <c r="C100" s="3" t="s">
        <v>153</v>
      </c>
      <c r="D100" s="5" t="s">
        <v>41</v>
      </c>
      <c r="E100" s="144">
        <v>12</v>
      </c>
      <c r="F100" s="144">
        <v>10.71</v>
      </c>
      <c r="G100" s="160">
        <v>26.5</v>
      </c>
      <c r="H100" s="142">
        <f t="shared" si="10"/>
        <v>13.55</v>
      </c>
      <c r="I100" s="161">
        <f t="shared" si="11"/>
        <v>162.6</v>
      </c>
    </row>
    <row r="101" spans="1:9" ht="14.25" customHeight="1">
      <c r="A101" s="139" t="s">
        <v>224</v>
      </c>
      <c r="B101" s="5">
        <v>9835</v>
      </c>
      <c r="C101" s="3" t="s">
        <v>154</v>
      </c>
      <c r="D101" s="5" t="s">
        <v>41</v>
      </c>
      <c r="E101" s="144">
        <v>6</v>
      </c>
      <c r="F101" s="144">
        <v>6.49</v>
      </c>
      <c r="G101" s="160">
        <v>26.5</v>
      </c>
      <c r="H101" s="142">
        <f t="shared" si="10"/>
        <v>8.21</v>
      </c>
      <c r="I101" s="161">
        <f t="shared" si="11"/>
        <v>49.26</v>
      </c>
    </row>
    <row r="102" spans="1:9" ht="25.5">
      <c r="A102" s="139" t="s">
        <v>225</v>
      </c>
      <c r="B102" s="149" t="s">
        <v>66</v>
      </c>
      <c r="C102" s="3" t="s">
        <v>155</v>
      </c>
      <c r="D102" s="5" t="s">
        <v>108</v>
      </c>
      <c r="E102" s="144">
        <v>18</v>
      </c>
      <c r="F102" s="144">
        <v>50</v>
      </c>
      <c r="G102" s="160">
        <v>26.5</v>
      </c>
      <c r="H102" s="142">
        <f t="shared" si="10"/>
        <v>63.25</v>
      </c>
      <c r="I102" s="161">
        <f t="shared" si="11"/>
        <v>1138.5</v>
      </c>
    </row>
    <row r="103" spans="1:9" ht="25.5">
      <c r="A103" s="139" t="s">
        <v>226</v>
      </c>
      <c r="B103" s="149" t="s">
        <v>66</v>
      </c>
      <c r="C103" s="3" t="s">
        <v>156</v>
      </c>
      <c r="D103" s="5" t="s">
        <v>108</v>
      </c>
      <c r="E103" s="144">
        <v>22</v>
      </c>
      <c r="F103" s="144">
        <v>30</v>
      </c>
      <c r="G103" s="160">
        <v>26.5</v>
      </c>
      <c r="H103" s="142">
        <f t="shared" si="10"/>
        <v>37.95</v>
      </c>
      <c r="I103" s="161">
        <f t="shared" si="11"/>
        <v>834.9</v>
      </c>
    </row>
    <row r="104" spans="1:9" ht="14.25" customHeight="1">
      <c r="A104" s="139" t="s">
        <v>298</v>
      </c>
      <c r="B104" s="149">
        <v>1367</v>
      </c>
      <c r="C104" s="177" t="s">
        <v>284</v>
      </c>
      <c r="D104" s="5" t="s">
        <v>108</v>
      </c>
      <c r="E104" s="144">
        <v>2</v>
      </c>
      <c r="F104" s="144">
        <v>244.7</v>
      </c>
      <c r="G104" s="160">
        <v>26.5</v>
      </c>
      <c r="H104" s="142">
        <f>(G104*F104/100)+F104</f>
        <v>309.55</v>
      </c>
      <c r="I104" s="161">
        <f>E104*H104</f>
        <v>619.1</v>
      </c>
    </row>
    <row r="105" spans="1:9" ht="25.5">
      <c r="A105" s="139" t="s">
        <v>299</v>
      </c>
      <c r="B105" s="149" t="s">
        <v>66</v>
      </c>
      <c r="C105" s="186" t="s">
        <v>294</v>
      </c>
      <c r="D105" s="5" t="s">
        <v>108</v>
      </c>
      <c r="E105" s="144">
        <v>2</v>
      </c>
      <c r="F105" s="144">
        <v>685</v>
      </c>
      <c r="G105" s="160">
        <v>26.5</v>
      </c>
      <c r="H105" s="142">
        <f>(G105*F105/100)+F105</f>
        <v>866.53</v>
      </c>
      <c r="I105" s="161">
        <f>E105*H105</f>
        <v>1733.06</v>
      </c>
    </row>
    <row r="106" spans="1:9" ht="25.5">
      <c r="A106" s="139" t="s">
        <v>300</v>
      </c>
      <c r="B106" s="5">
        <v>86932</v>
      </c>
      <c r="C106" s="68" t="s">
        <v>157</v>
      </c>
      <c r="D106" s="5" t="s">
        <v>108</v>
      </c>
      <c r="E106" s="144">
        <v>4</v>
      </c>
      <c r="F106" s="144">
        <v>475.06</v>
      </c>
      <c r="G106" s="160">
        <v>26.5</v>
      </c>
      <c r="H106" s="142">
        <f t="shared" si="10"/>
        <v>600.95</v>
      </c>
      <c r="I106" s="161">
        <f t="shared" si="11"/>
        <v>2403.8</v>
      </c>
    </row>
    <row r="107" spans="1:9" ht="25.5">
      <c r="A107" s="139" t="s">
        <v>301</v>
      </c>
      <c r="B107" s="5">
        <v>95471</v>
      </c>
      <c r="C107" s="68" t="s">
        <v>166</v>
      </c>
      <c r="D107" s="5" t="s">
        <v>108</v>
      </c>
      <c r="E107" s="144">
        <v>1</v>
      </c>
      <c r="F107" s="144">
        <v>659.87</v>
      </c>
      <c r="G107" s="144">
        <v>26.5</v>
      </c>
      <c r="H107" s="144">
        <f t="shared" si="10"/>
        <v>834.74</v>
      </c>
      <c r="I107" s="161">
        <f t="shared" si="11"/>
        <v>834.74</v>
      </c>
    </row>
    <row r="108" spans="1:9" ht="38.25">
      <c r="A108" s="139" t="s">
        <v>302</v>
      </c>
      <c r="B108" s="5">
        <v>86942</v>
      </c>
      <c r="C108" s="68" t="s">
        <v>191</v>
      </c>
      <c r="D108" s="5" t="s">
        <v>108</v>
      </c>
      <c r="E108" s="144">
        <v>1</v>
      </c>
      <c r="F108" s="144">
        <v>251.41</v>
      </c>
      <c r="G108" s="160">
        <v>26.5</v>
      </c>
      <c r="H108" s="142">
        <f aca="true" t="shared" si="12" ref="H108:H124">(G108*F108/100)+F108</f>
        <v>318.03</v>
      </c>
      <c r="I108" s="161">
        <f aca="true" t="shared" si="13" ref="I108:I124">E108*H108</f>
        <v>318.03</v>
      </c>
    </row>
    <row r="109" spans="1:9" ht="12.75">
      <c r="A109" s="139" t="s">
        <v>303</v>
      </c>
      <c r="B109" s="5">
        <v>86903</v>
      </c>
      <c r="C109" s="178" t="s">
        <v>286</v>
      </c>
      <c r="D109" s="5" t="s">
        <v>108</v>
      </c>
      <c r="E109" s="144">
        <v>2</v>
      </c>
      <c r="F109" s="144">
        <v>348.31</v>
      </c>
      <c r="G109" s="160">
        <v>26.5</v>
      </c>
      <c r="H109" s="142">
        <f>(G109*F109/100)+F109</f>
        <v>440.61</v>
      </c>
      <c r="I109" s="161">
        <f>E109*H109</f>
        <v>881.22</v>
      </c>
    </row>
    <row r="110" spans="1:9" ht="15" customHeight="1">
      <c r="A110" s="139" t="s">
        <v>304</v>
      </c>
      <c r="B110" s="149">
        <v>86901</v>
      </c>
      <c r="C110" s="173" t="s">
        <v>167</v>
      </c>
      <c r="D110" s="5" t="s">
        <v>108</v>
      </c>
      <c r="E110" s="144">
        <v>2</v>
      </c>
      <c r="F110" s="174">
        <v>128.61</v>
      </c>
      <c r="G110" s="160">
        <v>26.5</v>
      </c>
      <c r="H110" s="142">
        <f t="shared" si="12"/>
        <v>162.69</v>
      </c>
      <c r="I110" s="161">
        <f t="shared" si="13"/>
        <v>325.38</v>
      </c>
    </row>
    <row r="111" spans="1:9" ht="13.5" customHeight="1">
      <c r="A111" s="139" t="s">
        <v>305</v>
      </c>
      <c r="B111" s="149">
        <v>86900</v>
      </c>
      <c r="C111" s="175" t="s">
        <v>233</v>
      </c>
      <c r="D111" s="5" t="s">
        <v>108</v>
      </c>
      <c r="E111" s="144">
        <v>1</v>
      </c>
      <c r="F111" s="174">
        <v>183.8</v>
      </c>
      <c r="G111" s="160">
        <v>26.5</v>
      </c>
      <c r="H111" s="142">
        <f>(G111*F111/100)+F111</f>
        <v>232.51</v>
      </c>
      <c r="I111" s="161">
        <f>E111*H111</f>
        <v>232.51</v>
      </c>
    </row>
    <row r="112" spans="1:9" ht="12.75">
      <c r="A112" s="139" t="s">
        <v>306</v>
      </c>
      <c r="B112" s="149">
        <v>86906</v>
      </c>
      <c r="C112" s="175" t="s">
        <v>168</v>
      </c>
      <c r="D112" s="5" t="s">
        <v>108</v>
      </c>
      <c r="E112" s="144">
        <v>4</v>
      </c>
      <c r="F112" s="174">
        <v>70.18</v>
      </c>
      <c r="G112" s="160">
        <v>26.5</v>
      </c>
      <c r="H112" s="142">
        <f t="shared" si="12"/>
        <v>88.78</v>
      </c>
      <c r="I112" s="161">
        <f t="shared" si="13"/>
        <v>355.12</v>
      </c>
    </row>
    <row r="113" spans="1:9" ht="25.5">
      <c r="A113" s="139" t="s">
        <v>307</v>
      </c>
      <c r="B113" s="149">
        <v>86909</v>
      </c>
      <c r="C113" s="175" t="s">
        <v>232</v>
      </c>
      <c r="D113" s="5" t="s">
        <v>108</v>
      </c>
      <c r="E113" s="144">
        <v>1</v>
      </c>
      <c r="F113" s="174">
        <v>121.87</v>
      </c>
      <c r="G113" s="160">
        <v>26.5</v>
      </c>
      <c r="H113" s="142">
        <f>(G113*F113/100)+F113</f>
        <v>154.17</v>
      </c>
      <c r="I113" s="161">
        <f>E113*H113</f>
        <v>154.17</v>
      </c>
    </row>
    <row r="114" spans="1:9" ht="25.5">
      <c r="A114" s="139" t="s">
        <v>308</v>
      </c>
      <c r="B114" s="149">
        <v>86889</v>
      </c>
      <c r="C114" s="175" t="s">
        <v>169</v>
      </c>
      <c r="D114" s="5" t="s">
        <v>108</v>
      </c>
      <c r="E114" s="144">
        <v>2</v>
      </c>
      <c r="F114" s="174">
        <v>783.48</v>
      </c>
      <c r="G114" s="160">
        <v>26.5</v>
      </c>
      <c r="H114" s="142">
        <f t="shared" si="12"/>
        <v>991.1</v>
      </c>
      <c r="I114" s="161">
        <f t="shared" si="13"/>
        <v>1982.2</v>
      </c>
    </row>
    <row r="115" spans="1:9" ht="12.75">
      <c r="A115" s="139" t="s">
        <v>309</v>
      </c>
      <c r="B115" s="149">
        <v>6021</v>
      </c>
      <c r="C115" s="175" t="s">
        <v>170</v>
      </c>
      <c r="D115" s="5" t="s">
        <v>108</v>
      </c>
      <c r="E115" s="144">
        <v>3</v>
      </c>
      <c r="F115" s="174">
        <v>53.83</v>
      </c>
      <c r="G115" s="160">
        <v>26.5</v>
      </c>
      <c r="H115" s="142">
        <f t="shared" si="12"/>
        <v>68.09</v>
      </c>
      <c r="I115" s="161">
        <f t="shared" si="13"/>
        <v>204.27</v>
      </c>
    </row>
    <row r="116" spans="1:9" ht="12.75">
      <c r="A116" s="139" t="s">
        <v>310</v>
      </c>
      <c r="B116" s="149">
        <v>100874</v>
      </c>
      <c r="C116" s="175" t="s">
        <v>285</v>
      </c>
      <c r="D116" s="5" t="s">
        <v>108</v>
      </c>
      <c r="E116" s="144">
        <v>1</v>
      </c>
      <c r="F116" s="174">
        <v>339.21</v>
      </c>
      <c r="G116" s="160">
        <v>26.5</v>
      </c>
      <c r="H116" s="142">
        <f t="shared" si="12"/>
        <v>429.1</v>
      </c>
      <c r="I116" s="161">
        <f t="shared" si="13"/>
        <v>429.1</v>
      </c>
    </row>
    <row r="117" spans="1:9" ht="25.5">
      <c r="A117" s="139" t="s">
        <v>311</v>
      </c>
      <c r="B117" s="149">
        <v>100868</v>
      </c>
      <c r="C117" s="175" t="s">
        <v>172</v>
      </c>
      <c r="D117" s="5" t="s">
        <v>108</v>
      </c>
      <c r="E117" s="144">
        <v>2</v>
      </c>
      <c r="F117" s="174">
        <v>370.73</v>
      </c>
      <c r="G117" s="160">
        <v>26.5</v>
      </c>
      <c r="H117" s="142">
        <f t="shared" si="12"/>
        <v>468.97</v>
      </c>
      <c r="I117" s="161">
        <f t="shared" si="13"/>
        <v>937.94</v>
      </c>
    </row>
    <row r="118" spans="1:9" ht="25.5">
      <c r="A118" s="139" t="s">
        <v>312</v>
      </c>
      <c r="B118" s="149">
        <v>100866</v>
      </c>
      <c r="C118" s="175" t="s">
        <v>171</v>
      </c>
      <c r="D118" s="5" t="s">
        <v>108</v>
      </c>
      <c r="E118" s="144">
        <v>1</v>
      </c>
      <c r="F118" s="174">
        <v>339.21</v>
      </c>
      <c r="G118" s="160">
        <v>26.5</v>
      </c>
      <c r="H118" s="142">
        <f>(G118*F118/100)+F118</f>
        <v>429.1</v>
      </c>
      <c r="I118" s="161">
        <f>E118*H118</f>
        <v>429.1</v>
      </c>
    </row>
    <row r="119" spans="1:9" ht="25.5">
      <c r="A119" s="139" t="s">
        <v>313</v>
      </c>
      <c r="B119" s="149">
        <v>104328</v>
      </c>
      <c r="C119" s="175" t="s">
        <v>176</v>
      </c>
      <c r="D119" s="5" t="s">
        <v>108</v>
      </c>
      <c r="E119" s="144">
        <v>4</v>
      </c>
      <c r="F119" s="174">
        <v>70.96</v>
      </c>
      <c r="G119" s="160">
        <v>26.5</v>
      </c>
      <c r="H119" s="142">
        <f t="shared" si="12"/>
        <v>89.76</v>
      </c>
      <c r="I119" s="161">
        <f t="shared" si="13"/>
        <v>359.04</v>
      </c>
    </row>
    <row r="120" spans="1:9" s="243" customFormat="1" ht="25.5">
      <c r="A120" s="139" t="s">
        <v>314</v>
      </c>
      <c r="B120" s="149">
        <v>97896</v>
      </c>
      <c r="C120" s="242" t="s">
        <v>145</v>
      </c>
      <c r="D120" s="5" t="s">
        <v>108</v>
      </c>
      <c r="E120" s="144">
        <v>2</v>
      </c>
      <c r="F120" s="174">
        <v>320.26</v>
      </c>
      <c r="G120" s="160">
        <v>26.5</v>
      </c>
      <c r="H120" s="142">
        <f t="shared" si="12"/>
        <v>405.13</v>
      </c>
      <c r="I120" s="161">
        <f t="shared" si="13"/>
        <v>810.26</v>
      </c>
    </row>
    <row r="121" spans="1:9" ht="27" customHeight="1">
      <c r="A121" s="215" t="s">
        <v>315</v>
      </c>
      <c r="B121" s="140">
        <v>11881</v>
      </c>
      <c r="C121" s="151" t="s">
        <v>158</v>
      </c>
      <c r="D121" s="140" t="s">
        <v>108</v>
      </c>
      <c r="E121" s="227">
        <v>1</v>
      </c>
      <c r="F121" s="241">
        <v>153.52</v>
      </c>
      <c r="G121" s="171">
        <v>26.5</v>
      </c>
      <c r="H121" s="170">
        <f t="shared" si="12"/>
        <v>194.2</v>
      </c>
      <c r="I121" s="172">
        <f t="shared" si="13"/>
        <v>194.2</v>
      </c>
    </row>
    <row r="122" spans="1:9" ht="25.5">
      <c r="A122" s="139" t="s">
        <v>316</v>
      </c>
      <c r="B122" s="5">
        <v>98052</v>
      </c>
      <c r="C122" s="68" t="s">
        <v>159</v>
      </c>
      <c r="D122" s="5" t="s">
        <v>108</v>
      </c>
      <c r="E122" s="144">
        <v>1</v>
      </c>
      <c r="F122" s="174">
        <v>1941.72</v>
      </c>
      <c r="G122" s="160">
        <v>26.5</v>
      </c>
      <c r="H122" s="142">
        <f t="shared" si="12"/>
        <v>2456.28</v>
      </c>
      <c r="I122" s="161">
        <f t="shared" si="13"/>
        <v>2456.28</v>
      </c>
    </row>
    <row r="123" spans="1:9" ht="25.5">
      <c r="A123" s="139" t="s">
        <v>317</v>
      </c>
      <c r="B123" s="5">
        <v>98058</v>
      </c>
      <c r="C123" s="68" t="s">
        <v>146</v>
      </c>
      <c r="D123" s="5" t="s">
        <v>108</v>
      </c>
      <c r="E123" s="144">
        <v>1</v>
      </c>
      <c r="F123" s="174">
        <v>1689.59</v>
      </c>
      <c r="G123" s="160">
        <v>26.5</v>
      </c>
      <c r="H123" s="142">
        <f t="shared" si="12"/>
        <v>2137.33</v>
      </c>
      <c r="I123" s="161">
        <f t="shared" si="13"/>
        <v>2137.33</v>
      </c>
    </row>
    <row r="124" spans="1:9" ht="25.5">
      <c r="A124" s="139" t="s">
        <v>318</v>
      </c>
      <c r="B124" s="5">
        <v>98062</v>
      </c>
      <c r="C124" s="68" t="s">
        <v>147</v>
      </c>
      <c r="D124" s="5" t="s">
        <v>108</v>
      </c>
      <c r="E124" s="144">
        <v>1</v>
      </c>
      <c r="F124" s="174">
        <v>2880.82</v>
      </c>
      <c r="G124" s="160">
        <v>26.5</v>
      </c>
      <c r="H124" s="142">
        <f t="shared" si="12"/>
        <v>3644.24</v>
      </c>
      <c r="I124" s="161">
        <f t="shared" si="13"/>
        <v>3644.24</v>
      </c>
    </row>
    <row r="125" spans="1:9" ht="13.5" thickBot="1">
      <c r="A125" s="139" t="s">
        <v>319</v>
      </c>
      <c r="B125" s="5">
        <v>11868</v>
      </c>
      <c r="C125" s="68" t="s">
        <v>177</v>
      </c>
      <c r="D125" s="5" t="s">
        <v>108</v>
      </c>
      <c r="E125" s="144">
        <v>1</v>
      </c>
      <c r="F125" s="174">
        <v>561.87</v>
      </c>
      <c r="G125" s="160">
        <v>26.5</v>
      </c>
      <c r="H125" s="142">
        <f>(G125*F125/100)+F125</f>
        <v>710.77</v>
      </c>
      <c r="I125" s="161">
        <f>E125*H125</f>
        <v>710.77</v>
      </c>
    </row>
    <row r="126" spans="1:9" ht="21" customHeight="1" thickBot="1">
      <c r="A126" s="272"/>
      <c r="B126" s="273"/>
      <c r="C126" s="273"/>
      <c r="D126" s="273"/>
      <c r="E126" s="273"/>
      <c r="F126" s="203" t="s">
        <v>46</v>
      </c>
      <c r="G126" s="269">
        <f>SUM(I94:I125)</f>
        <v>26692.44</v>
      </c>
      <c r="H126" s="269"/>
      <c r="I126" s="270"/>
    </row>
    <row r="127" spans="1:9" ht="25.5" customHeight="1" thickBot="1">
      <c r="A127" s="216" t="s">
        <v>320</v>
      </c>
      <c r="B127" s="218"/>
      <c r="C127" s="247" t="s">
        <v>63</v>
      </c>
      <c r="D127" s="248"/>
      <c r="E127" s="248"/>
      <c r="F127" s="248"/>
      <c r="G127" s="248"/>
      <c r="H127" s="248"/>
      <c r="I127" s="249"/>
    </row>
    <row r="128" spans="1:9" ht="25.5">
      <c r="A128" s="215" t="s">
        <v>321</v>
      </c>
      <c r="B128" s="223" t="s">
        <v>66</v>
      </c>
      <c r="C128" s="151" t="s">
        <v>173</v>
      </c>
      <c r="D128" s="140" t="s">
        <v>40</v>
      </c>
      <c r="E128" s="169">
        <v>8</v>
      </c>
      <c r="F128" s="170">
        <v>30</v>
      </c>
      <c r="G128" s="171">
        <v>26.5</v>
      </c>
      <c r="H128" s="170">
        <f aca="true" t="shared" si="14" ref="H128:H138">(G128*F128/100)+F128</f>
        <v>37.95</v>
      </c>
      <c r="I128" s="172">
        <f aca="true" t="shared" si="15" ref="I128:I138">E128*H128</f>
        <v>303.6</v>
      </c>
    </row>
    <row r="129" spans="1:9" ht="25.5">
      <c r="A129" s="139" t="s">
        <v>322</v>
      </c>
      <c r="B129" s="149" t="s">
        <v>66</v>
      </c>
      <c r="C129" s="68" t="s">
        <v>174</v>
      </c>
      <c r="D129" s="5" t="s">
        <v>40</v>
      </c>
      <c r="E129" s="103">
        <v>4</v>
      </c>
      <c r="F129" s="142">
        <v>35</v>
      </c>
      <c r="G129" s="160">
        <v>26.5</v>
      </c>
      <c r="H129" s="142">
        <f>(G129*F129/100)+F129</f>
        <v>44.28</v>
      </c>
      <c r="I129" s="161">
        <f>E129*H129</f>
        <v>177.12</v>
      </c>
    </row>
    <row r="130" spans="1:9" ht="25.5">
      <c r="A130" s="139" t="s">
        <v>323</v>
      </c>
      <c r="B130" s="149" t="s">
        <v>66</v>
      </c>
      <c r="C130" s="68" t="s">
        <v>175</v>
      </c>
      <c r="D130" s="5" t="s">
        <v>40</v>
      </c>
      <c r="E130" s="103">
        <v>19</v>
      </c>
      <c r="F130" s="142">
        <v>65</v>
      </c>
      <c r="G130" s="160">
        <v>26.5</v>
      </c>
      <c r="H130" s="142">
        <f>(G130*F130/100)+F130</f>
        <v>82.23</v>
      </c>
      <c r="I130" s="161">
        <f>E130*H130</f>
        <v>1562.37</v>
      </c>
    </row>
    <row r="131" spans="1:9" ht="12.75">
      <c r="A131" s="139" t="s">
        <v>324</v>
      </c>
      <c r="B131" s="149">
        <v>101876</v>
      </c>
      <c r="C131" s="68" t="s">
        <v>234</v>
      </c>
      <c r="D131" s="5" t="s">
        <v>40</v>
      </c>
      <c r="E131" s="103">
        <v>1</v>
      </c>
      <c r="F131" s="142">
        <v>101.31</v>
      </c>
      <c r="G131" s="160">
        <v>26.5</v>
      </c>
      <c r="H131" s="142">
        <f t="shared" si="14"/>
        <v>128.16</v>
      </c>
      <c r="I131" s="161">
        <f t="shared" si="15"/>
        <v>128.16</v>
      </c>
    </row>
    <row r="132" spans="1:9" ht="12.75">
      <c r="A132" s="139" t="s">
        <v>325</v>
      </c>
      <c r="B132" s="149">
        <v>981</v>
      </c>
      <c r="C132" s="68" t="s">
        <v>135</v>
      </c>
      <c r="D132" s="5" t="s">
        <v>39</v>
      </c>
      <c r="E132" s="103">
        <v>162</v>
      </c>
      <c r="F132" s="142">
        <v>3.28</v>
      </c>
      <c r="G132" s="160">
        <v>26.5</v>
      </c>
      <c r="H132" s="142">
        <f>(G132*F132/100)+F132</f>
        <v>4.15</v>
      </c>
      <c r="I132" s="161">
        <f>E132*H132</f>
        <v>672.3</v>
      </c>
    </row>
    <row r="133" spans="1:9" ht="12.75">
      <c r="A133" s="139" t="s">
        <v>326</v>
      </c>
      <c r="B133" s="149">
        <v>1014</v>
      </c>
      <c r="C133" s="68" t="s">
        <v>165</v>
      </c>
      <c r="D133" s="5" t="s">
        <v>39</v>
      </c>
      <c r="E133" s="103">
        <v>223</v>
      </c>
      <c r="F133" s="142">
        <v>1.98</v>
      </c>
      <c r="G133" s="160">
        <v>26.5</v>
      </c>
      <c r="H133" s="142">
        <f>(G133*F133/100)+F133</f>
        <v>2.5</v>
      </c>
      <c r="I133" s="161">
        <f>E133*H133</f>
        <v>557.5</v>
      </c>
    </row>
    <row r="134" spans="1:9" ht="12.75">
      <c r="A134" s="139" t="s">
        <v>327</v>
      </c>
      <c r="B134" s="149">
        <v>1013</v>
      </c>
      <c r="C134" s="68" t="s">
        <v>128</v>
      </c>
      <c r="D134" s="5" t="s">
        <v>39</v>
      </c>
      <c r="E134" s="103">
        <v>417</v>
      </c>
      <c r="F134" s="142">
        <v>1.25</v>
      </c>
      <c r="G134" s="160">
        <v>26.5</v>
      </c>
      <c r="H134" s="142">
        <f>(G134*F134/100)+F134</f>
        <v>1.58</v>
      </c>
      <c r="I134" s="161">
        <f>E134*H134</f>
        <v>658.86</v>
      </c>
    </row>
    <row r="135" spans="1:9" ht="12.75">
      <c r="A135" s="139" t="s">
        <v>328</v>
      </c>
      <c r="B135" s="5">
        <v>93658</v>
      </c>
      <c r="C135" s="68" t="s">
        <v>178</v>
      </c>
      <c r="D135" s="5" t="s">
        <v>228</v>
      </c>
      <c r="E135" s="103">
        <v>12</v>
      </c>
      <c r="F135" s="142">
        <v>21.88</v>
      </c>
      <c r="G135" s="160">
        <v>26.5</v>
      </c>
      <c r="H135" s="142">
        <f t="shared" si="14"/>
        <v>27.68</v>
      </c>
      <c r="I135" s="161">
        <f t="shared" si="15"/>
        <v>332.16</v>
      </c>
    </row>
    <row r="136" spans="1:9" ht="12.75">
      <c r="A136" s="139" t="s">
        <v>328</v>
      </c>
      <c r="B136" s="5">
        <v>93659</v>
      </c>
      <c r="C136" s="68" t="s">
        <v>341</v>
      </c>
      <c r="D136" s="5" t="s">
        <v>228</v>
      </c>
      <c r="E136" s="103">
        <v>1</v>
      </c>
      <c r="F136" s="142">
        <v>25.3</v>
      </c>
      <c r="G136" s="160">
        <v>26.5</v>
      </c>
      <c r="H136" s="142">
        <f>(G136*F136/100)+F136</f>
        <v>32</v>
      </c>
      <c r="I136" s="161">
        <f>E136*H136</f>
        <v>32</v>
      </c>
    </row>
    <row r="137" spans="1:9" ht="25.5">
      <c r="A137" s="139" t="s">
        <v>329</v>
      </c>
      <c r="B137" s="5">
        <v>104473</v>
      </c>
      <c r="C137" s="68" t="s">
        <v>235</v>
      </c>
      <c r="D137" s="5" t="s">
        <v>228</v>
      </c>
      <c r="E137" s="103">
        <v>20</v>
      </c>
      <c r="F137" s="142">
        <v>167.75</v>
      </c>
      <c r="G137" s="160">
        <v>26.5</v>
      </c>
      <c r="H137" s="142">
        <f t="shared" si="14"/>
        <v>212.2</v>
      </c>
      <c r="I137" s="161">
        <f t="shared" si="15"/>
        <v>4244</v>
      </c>
    </row>
    <row r="138" spans="1:9" ht="26.25" thickBot="1">
      <c r="A138" s="139" t="s">
        <v>330</v>
      </c>
      <c r="B138" s="5">
        <v>104475</v>
      </c>
      <c r="C138" s="68" t="s">
        <v>236</v>
      </c>
      <c r="D138" s="5" t="s">
        <v>228</v>
      </c>
      <c r="E138" s="103">
        <v>31</v>
      </c>
      <c r="F138" s="142">
        <v>142.5</v>
      </c>
      <c r="G138" s="160">
        <v>26.5</v>
      </c>
      <c r="H138" s="142">
        <f t="shared" si="14"/>
        <v>180.26</v>
      </c>
      <c r="I138" s="161">
        <f t="shared" si="15"/>
        <v>5588.06</v>
      </c>
    </row>
    <row r="139" spans="1:9" ht="19.5" customHeight="1" thickBot="1">
      <c r="A139" s="266"/>
      <c r="B139" s="267"/>
      <c r="C139" s="267"/>
      <c r="D139" s="267"/>
      <c r="E139" s="268"/>
      <c r="F139" s="200" t="s">
        <v>46</v>
      </c>
      <c r="G139" s="250">
        <f>SUM(I128:I138)</f>
        <v>14256.13</v>
      </c>
      <c r="H139" s="251"/>
      <c r="I139" s="252"/>
    </row>
    <row r="140" spans="1:9" ht="30" customHeight="1" thickBot="1">
      <c r="A140" s="204"/>
      <c r="B140" s="205"/>
      <c r="C140" s="206" t="s">
        <v>120</v>
      </c>
      <c r="D140" s="263"/>
      <c r="E140" s="264"/>
      <c r="F140" s="264"/>
      <c r="G140" s="264"/>
      <c r="H140" s="265"/>
      <c r="I140" s="207">
        <f>SUM(G15,G35,G30,G27,G43,G46,G61,G70,G81,G87,G92,G126,G139)</f>
        <v>538701.77</v>
      </c>
    </row>
    <row r="141" spans="1:9" ht="13.5" thickBot="1">
      <c r="A141" s="253"/>
      <c r="B141" s="254"/>
      <c r="C141" s="254"/>
      <c r="D141" s="158"/>
      <c r="E141" s="158"/>
      <c r="F141" s="158"/>
      <c r="G141" s="158"/>
      <c r="H141" s="158"/>
      <c r="I141" s="159"/>
    </row>
    <row r="142" spans="1:9" ht="19.5" customHeight="1" thickBot="1">
      <c r="A142" s="253" t="s">
        <v>121</v>
      </c>
      <c r="B142" s="254"/>
      <c r="C142" s="255"/>
      <c r="D142" s="244">
        <f>I140</f>
        <v>538701.77</v>
      </c>
      <c r="E142" s="245"/>
      <c r="F142" s="245"/>
      <c r="G142" s="245"/>
      <c r="H142" s="245"/>
      <c r="I142" s="246"/>
    </row>
    <row r="143" spans="1:9" ht="12.75">
      <c r="A143" s="194"/>
      <c r="B143" s="194"/>
      <c r="C143" s="1"/>
      <c r="D143" s="11"/>
      <c r="E143" s="195"/>
      <c r="F143" s="196"/>
      <c r="G143" s="197"/>
      <c r="H143" s="196"/>
      <c r="I143" s="208"/>
    </row>
    <row r="144" spans="1:9" ht="15.75">
      <c r="A144" s="194"/>
      <c r="B144" s="194"/>
      <c r="C144" s="61"/>
      <c r="D144" s="209"/>
      <c r="E144" s="11"/>
      <c r="F144" s="11" t="s">
        <v>331</v>
      </c>
      <c r="G144" s="11"/>
      <c r="H144" s="196"/>
      <c r="I144" s="208"/>
    </row>
    <row r="145" spans="1:9" ht="15.75">
      <c r="A145" s="12"/>
      <c r="B145" s="194"/>
      <c r="C145" s="61"/>
      <c r="D145" s="11"/>
      <c r="E145" s="195"/>
      <c r="F145" s="196"/>
      <c r="G145" s="197"/>
      <c r="H145" s="196"/>
      <c r="I145" s="208"/>
    </row>
    <row r="146" spans="1:9" ht="15.75">
      <c r="A146" s="209"/>
      <c r="B146" s="13"/>
      <c r="C146" s="61" t="s">
        <v>34</v>
      </c>
      <c r="D146" s="11"/>
      <c r="E146" s="11"/>
      <c r="F146" s="210"/>
      <c r="G146" s="211"/>
      <c r="H146" s="11"/>
      <c r="I146" s="11"/>
    </row>
    <row r="147" spans="1:9" ht="15.75">
      <c r="A147" s="209"/>
      <c r="B147" s="194"/>
      <c r="C147" s="61" t="s">
        <v>332</v>
      </c>
      <c r="D147" s="212"/>
      <c r="E147" s="209"/>
      <c r="F147" s="212"/>
      <c r="G147" s="197"/>
      <c r="H147" s="212"/>
      <c r="I147" s="213"/>
    </row>
    <row r="148" spans="1:9" ht="15.75">
      <c r="A148" s="209"/>
      <c r="B148" s="194"/>
      <c r="C148" s="61" t="s">
        <v>333</v>
      </c>
      <c r="D148" s="212"/>
      <c r="E148" s="209"/>
      <c r="F148" s="212"/>
      <c r="G148" s="197"/>
      <c r="H148" s="212"/>
      <c r="I148" s="214"/>
    </row>
    <row r="149" spans="1:9" ht="12.75">
      <c r="A149" s="129"/>
      <c r="B149" s="127"/>
      <c r="C149" s="131"/>
      <c r="D149" s="128"/>
      <c r="E149" s="128"/>
      <c r="F149" s="128"/>
      <c r="G149" s="128"/>
      <c r="H149" s="130"/>
      <c r="I149" s="132"/>
    </row>
    <row r="150" spans="1:9" ht="12.75">
      <c r="A150" s="12"/>
      <c r="B150" s="13"/>
      <c r="C150" s="8"/>
      <c r="D150" s="14"/>
      <c r="E150" s="8"/>
      <c r="F150" s="14"/>
      <c r="G150" s="69"/>
      <c r="H150" s="14"/>
      <c r="I150" s="15"/>
    </row>
    <row r="151" spans="1:9" ht="12.75">
      <c r="A151" s="8"/>
      <c r="B151" s="13"/>
      <c r="D151" s="14"/>
      <c r="E151" s="8"/>
      <c r="F151" s="14"/>
      <c r="G151" s="69"/>
      <c r="H151" s="14"/>
      <c r="I151" s="15"/>
    </row>
    <row r="152" spans="1:9" ht="12.75">
      <c r="A152" s="8"/>
      <c r="B152" s="10"/>
      <c r="D152" s="14"/>
      <c r="E152" s="8"/>
      <c r="F152" s="14"/>
      <c r="G152" s="69"/>
      <c r="H152" s="14"/>
      <c r="I152" s="15"/>
    </row>
    <row r="153" spans="1:9" ht="12.75">
      <c r="A153" s="8"/>
      <c r="B153" s="10"/>
      <c r="D153" s="14"/>
      <c r="E153" s="8"/>
      <c r="F153" s="14"/>
      <c r="G153" s="69"/>
      <c r="H153" s="14"/>
      <c r="I153" s="15"/>
    </row>
    <row r="154" spans="1:9" ht="12.75">
      <c r="A154" s="8"/>
      <c r="B154" s="10"/>
      <c r="D154" s="14"/>
      <c r="E154" s="8"/>
      <c r="F154" s="14"/>
      <c r="G154" s="69"/>
      <c r="H154" s="14"/>
      <c r="I154" s="15"/>
    </row>
    <row r="155" spans="1:9" ht="12.75">
      <c r="A155" s="12"/>
      <c r="B155" s="10"/>
      <c r="D155" s="14"/>
      <c r="E155" s="8"/>
      <c r="F155" s="14"/>
      <c r="G155" s="69"/>
      <c r="H155" s="14"/>
      <c r="I155" s="15"/>
    </row>
    <row r="156" spans="1:9" ht="12.75">
      <c r="A156" s="8"/>
      <c r="B156" s="13"/>
      <c r="D156" s="14"/>
      <c r="E156" s="8"/>
      <c r="F156" s="14"/>
      <c r="G156" s="69"/>
      <c r="H156" s="14"/>
      <c r="I156" s="15"/>
    </row>
    <row r="157" spans="1:9" ht="12.75">
      <c r="A157" s="8"/>
      <c r="B157" s="10"/>
      <c r="C157" s="8"/>
      <c r="D157" s="14"/>
      <c r="E157" s="8"/>
      <c r="F157" s="14"/>
      <c r="G157" s="69"/>
      <c r="H157" s="14"/>
      <c r="I157" s="15"/>
    </row>
    <row r="158" spans="1:9" ht="12.75">
      <c r="A158" s="8"/>
      <c r="B158" s="10"/>
      <c r="C158" s="8"/>
      <c r="D158" s="14"/>
      <c r="E158" s="8"/>
      <c r="F158" s="14"/>
      <c r="G158" s="69"/>
      <c r="H158" s="14"/>
      <c r="I158" s="15"/>
    </row>
    <row r="159" spans="1:9" ht="12.75">
      <c r="A159" s="8"/>
      <c r="B159" s="10"/>
      <c r="C159" s="8"/>
      <c r="D159" s="14"/>
      <c r="E159" s="8"/>
      <c r="F159" s="14"/>
      <c r="G159" s="69"/>
      <c r="H159" s="14"/>
      <c r="I159" s="16"/>
    </row>
    <row r="160" spans="1:9" ht="12.75">
      <c r="A160" s="12"/>
      <c r="B160" s="10"/>
      <c r="C160" s="8"/>
      <c r="D160" s="14"/>
      <c r="E160" s="8"/>
      <c r="F160" s="14"/>
      <c r="G160" s="69"/>
      <c r="H160" s="14"/>
      <c r="I160" s="16"/>
    </row>
    <row r="161" spans="1:9" ht="12.75">
      <c r="A161" s="12"/>
      <c r="B161" s="13"/>
      <c r="C161" s="8"/>
      <c r="D161" s="14"/>
      <c r="E161" s="8"/>
      <c r="F161" s="14"/>
      <c r="G161" s="69"/>
      <c r="H161" s="14"/>
      <c r="I161" s="16"/>
    </row>
    <row r="162" spans="1:9" ht="12.75">
      <c r="A162" s="12"/>
      <c r="B162" s="13"/>
      <c r="C162" s="12"/>
      <c r="D162" s="14"/>
      <c r="E162" s="8"/>
      <c r="F162" s="14"/>
      <c r="G162" s="69"/>
      <c r="H162" s="14"/>
      <c r="I162" s="15"/>
    </row>
    <row r="163" spans="1:9" ht="12.75">
      <c r="A163" s="17"/>
      <c r="B163" s="13"/>
      <c r="C163" s="12"/>
      <c r="D163" s="14"/>
      <c r="E163" s="8"/>
      <c r="F163" s="14"/>
      <c r="G163" s="69"/>
      <c r="H163" s="14"/>
      <c r="I163" s="15"/>
    </row>
    <row r="164" spans="1:9" ht="12.75">
      <c r="A164" s="8"/>
      <c r="B164" s="9"/>
      <c r="C164" s="12"/>
      <c r="D164" s="14"/>
      <c r="E164" s="8"/>
      <c r="F164" s="14"/>
      <c r="G164" s="69"/>
      <c r="H164" s="14"/>
      <c r="I164" s="15"/>
    </row>
    <row r="165" spans="1:9" ht="12.75">
      <c r="A165" s="8"/>
      <c r="B165" s="10"/>
      <c r="C165" s="17"/>
      <c r="D165" s="14"/>
      <c r="E165" s="8"/>
      <c r="F165" s="14"/>
      <c r="G165" s="69"/>
      <c r="H165" s="14"/>
      <c r="I165" s="15"/>
    </row>
    <row r="166" spans="1:9" ht="12.75">
      <c r="A166" s="17"/>
      <c r="B166" s="10"/>
      <c r="C166" s="8"/>
      <c r="D166" s="14"/>
      <c r="E166" s="8"/>
      <c r="F166" s="14"/>
      <c r="G166" s="69"/>
      <c r="H166" s="18"/>
      <c r="I166" s="15"/>
    </row>
    <row r="167" spans="1:9" ht="12.75">
      <c r="A167" s="8"/>
      <c r="B167" s="9"/>
      <c r="C167" s="8"/>
      <c r="D167" s="14"/>
      <c r="E167" s="8"/>
      <c r="F167" s="8"/>
      <c r="G167" s="2"/>
      <c r="H167" s="8"/>
      <c r="I167" s="15"/>
    </row>
    <row r="168" spans="1:9" ht="12.75">
      <c r="A168" s="8"/>
      <c r="B168" s="10"/>
      <c r="C168" s="17"/>
      <c r="D168" s="14"/>
      <c r="E168" s="8"/>
      <c r="F168" s="8"/>
      <c r="G168" s="2"/>
      <c r="H168" s="8"/>
      <c r="I168" s="19"/>
    </row>
    <row r="169" spans="1:8" ht="12.75">
      <c r="A169" s="8"/>
      <c r="B169" s="10"/>
      <c r="C169" s="8"/>
      <c r="D169" s="14"/>
      <c r="E169" s="8"/>
      <c r="F169" s="8"/>
      <c r="G169" s="2"/>
      <c r="H169" s="8"/>
    </row>
    <row r="170" spans="1:8" ht="12.75">
      <c r="A170" s="8"/>
      <c r="B170" s="10"/>
      <c r="C170" s="8"/>
      <c r="D170" s="14"/>
      <c r="E170" s="8"/>
      <c r="F170" s="8"/>
      <c r="G170" s="2"/>
      <c r="H170" s="8"/>
    </row>
    <row r="171" spans="1:8" ht="12.75">
      <c r="A171" s="8"/>
      <c r="B171" s="10"/>
      <c r="C171" s="8"/>
      <c r="D171" s="14"/>
      <c r="E171" s="8"/>
      <c r="F171" s="8"/>
      <c r="G171" s="2"/>
      <c r="H171" s="8"/>
    </row>
    <row r="172" spans="1:8" ht="12.75">
      <c r="A172" s="8"/>
      <c r="B172" s="10"/>
      <c r="C172" s="8"/>
      <c r="D172" s="14"/>
      <c r="E172" s="8"/>
      <c r="F172" s="8"/>
      <c r="G172" s="2"/>
      <c r="H172" s="8"/>
    </row>
    <row r="173" spans="2:8" ht="12.75">
      <c r="B173" s="10"/>
      <c r="C173" s="8"/>
      <c r="D173" s="14"/>
      <c r="E173" s="8"/>
      <c r="F173" s="8"/>
      <c r="G173" s="2"/>
      <c r="H173" s="8"/>
    </row>
  </sheetData>
  <sheetProtection/>
  <mergeCells count="52">
    <mergeCell ref="A61:C61"/>
    <mergeCell ref="G35:I35"/>
    <mergeCell ref="G30:I30"/>
    <mergeCell ref="C31:I31"/>
    <mergeCell ref="C16:I16"/>
    <mergeCell ref="G27:I27"/>
    <mergeCell ref="G43:I43"/>
    <mergeCell ref="C47:I47"/>
    <mergeCell ref="C28:I28"/>
    <mergeCell ref="A27:E27"/>
    <mergeCell ref="A6:A7"/>
    <mergeCell ref="A30:E30"/>
    <mergeCell ref="A35:E35"/>
    <mergeCell ref="A1:I2"/>
    <mergeCell ref="G6:G7"/>
    <mergeCell ref="A5:F5"/>
    <mergeCell ref="C12:I12"/>
    <mergeCell ref="A15:E15"/>
    <mergeCell ref="C3:D4"/>
    <mergeCell ref="B6:B7"/>
    <mergeCell ref="E6:E7"/>
    <mergeCell ref="C6:C7"/>
    <mergeCell ref="D6:D7"/>
    <mergeCell ref="G15:I15"/>
    <mergeCell ref="A92:E92"/>
    <mergeCell ref="G92:I92"/>
    <mergeCell ref="C44:I44"/>
    <mergeCell ref="A43:E43"/>
    <mergeCell ref="A46:E46"/>
    <mergeCell ref="G61:I61"/>
    <mergeCell ref="C36:I36"/>
    <mergeCell ref="C62:I62"/>
    <mergeCell ref="A139:E139"/>
    <mergeCell ref="C82:I82"/>
    <mergeCell ref="G46:I46"/>
    <mergeCell ref="G126:I126"/>
    <mergeCell ref="G87:I87"/>
    <mergeCell ref="A70:E70"/>
    <mergeCell ref="A126:E126"/>
    <mergeCell ref="G70:I70"/>
    <mergeCell ref="C88:I88"/>
    <mergeCell ref="C71:I71"/>
    <mergeCell ref="D142:I142"/>
    <mergeCell ref="C127:I127"/>
    <mergeCell ref="C93:I93"/>
    <mergeCell ref="G81:I81"/>
    <mergeCell ref="A142:C142"/>
    <mergeCell ref="G139:I139"/>
    <mergeCell ref="A87:E87"/>
    <mergeCell ref="A81:E81"/>
    <mergeCell ref="A141:C141"/>
    <mergeCell ref="D140:H1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1" r:id="rId1"/>
  <rowBreaks count="4" manualBreakCount="4">
    <brk id="30" max="8" man="1"/>
    <brk id="53" max="8" man="1"/>
    <brk id="77" max="8" man="1"/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9.57421875" style="0" customWidth="1"/>
    <col min="2" max="2" width="34.57421875" style="0" customWidth="1"/>
    <col min="3" max="3" width="10.421875" style="0" customWidth="1"/>
    <col min="4" max="4" width="9.8515625" style="0" customWidth="1"/>
    <col min="5" max="5" width="9.7109375" style="0" customWidth="1"/>
    <col min="6" max="6" width="16.140625" style="0" customWidth="1"/>
    <col min="7" max="7" width="8.8515625" style="0" customWidth="1"/>
    <col min="8" max="8" width="15.8515625" style="0" customWidth="1"/>
    <col min="10" max="10" width="13.421875" style="0" customWidth="1"/>
    <col min="11" max="11" width="9.28125" style="0" customWidth="1"/>
    <col min="12" max="12" width="12.57421875" style="0" customWidth="1"/>
    <col min="14" max="14" width="12.140625" style="0" customWidth="1"/>
  </cols>
  <sheetData>
    <row r="1" spans="1:14" ht="18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1"/>
    </row>
    <row r="2" spans="1:14" ht="15" customHeight="1">
      <c r="A2" s="302" t="s">
        <v>17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</row>
    <row r="3" spans="1:14" ht="12.75">
      <c r="A3" s="305" t="s">
        <v>18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7"/>
    </row>
    <row r="4" spans="1:14" ht="15" customHeight="1">
      <c r="A4" s="308" t="s">
        <v>99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</row>
    <row r="5" spans="1:14" ht="15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</row>
    <row r="6" spans="1:14" ht="18" customHeight="1">
      <c r="A6" s="311" t="s">
        <v>19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</row>
    <row r="7" spans="1:14" ht="12.75" customHeight="1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9"/>
    </row>
    <row r="8" spans="1:14" ht="13.5" customHeight="1" thickBot="1">
      <c r="A8" s="340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2"/>
    </row>
    <row r="9" spans="1:14" ht="16.5" thickBot="1">
      <c r="A9" s="317" t="s">
        <v>20</v>
      </c>
      <c r="B9" s="318"/>
      <c r="C9" s="318"/>
      <c r="D9" s="318"/>
      <c r="E9" s="328" t="s">
        <v>21</v>
      </c>
      <c r="F9" s="329"/>
      <c r="G9" s="329"/>
      <c r="H9" s="329"/>
      <c r="I9" s="329"/>
      <c r="J9" s="329"/>
      <c r="K9" s="329"/>
      <c r="L9" s="329"/>
      <c r="M9" s="329"/>
      <c r="N9" s="330"/>
    </row>
    <row r="10" spans="1:14" ht="66.75" customHeight="1" thickBot="1">
      <c r="A10" s="319" t="s">
        <v>22</v>
      </c>
      <c r="B10" s="320"/>
      <c r="C10" s="320"/>
      <c r="D10" s="321"/>
      <c r="E10" s="325" t="str">
        <f>Orçamento!$C$3</f>
        <v>REFORMA DA ANTIGA FÁBRICA DE TUBOS PARA SECRETARIA DA AGRICULTURA E OBRAS
  RUA FRANCISCO RIDES FERREIRA, BAIRRO SANTA PAULINA, SÃO JOAQUIM - SC
</v>
      </c>
      <c r="F10" s="326"/>
      <c r="G10" s="326"/>
      <c r="H10" s="326"/>
      <c r="I10" s="326"/>
      <c r="J10" s="326"/>
      <c r="K10" s="326"/>
      <c r="L10" s="326"/>
      <c r="M10" s="326"/>
      <c r="N10" s="327"/>
    </row>
    <row r="11" spans="1:14" ht="16.5" thickBot="1">
      <c r="A11" s="319" t="s">
        <v>23</v>
      </c>
      <c r="B11" s="320"/>
      <c r="C11" s="320"/>
      <c r="D11" s="321"/>
      <c r="E11" s="322">
        <v>45108</v>
      </c>
      <c r="F11" s="323"/>
      <c r="G11" s="323"/>
      <c r="H11" s="323"/>
      <c r="I11" s="323"/>
      <c r="J11" s="323"/>
      <c r="K11" s="323"/>
      <c r="L11" s="323"/>
      <c r="M11" s="323"/>
      <c r="N11" s="324"/>
    </row>
    <row r="12" spans="1:14" ht="12.75">
      <c r="A12" s="98"/>
      <c r="B12" s="99"/>
      <c r="C12" s="99"/>
      <c r="D12" s="100"/>
      <c r="E12" s="331" t="s">
        <v>24</v>
      </c>
      <c r="F12" s="332"/>
      <c r="G12" s="332"/>
      <c r="H12" s="332"/>
      <c r="I12" s="332"/>
      <c r="J12" s="332"/>
      <c r="K12" s="332"/>
      <c r="L12" s="332"/>
      <c r="M12" s="332"/>
      <c r="N12" s="333"/>
    </row>
    <row r="13" spans="1:14" ht="13.5" thickBot="1">
      <c r="A13" s="30"/>
      <c r="B13" s="101"/>
      <c r="C13" s="101"/>
      <c r="D13" s="102"/>
      <c r="E13" s="334"/>
      <c r="F13" s="335"/>
      <c r="G13" s="335"/>
      <c r="H13" s="335"/>
      <c r="I13" s="335"/>
      <c r="J13" s="335"/>
      <c r="K13" s="335"/>
      <c r="L13" s="335"/>
      <c r="M13" s="335"/>
      <c r="N13" s="336"/>
    </row>
    <row r="14" spans="1:14" ht="16.5" thickBot="1">
      <c r="A14" s="26" t="s">
        <v>5</v>
      </c>
      <c r="B14" s="27" t="s">
        <v>25</v>
      </c>
      <c r="C14" s="28" t="s">
        <v>26</v>
      </c>
      <c r="D14" s="29" t="s">
        <v>27</v>
      </c>
      <c r="E14" s="315">
        <v>1</v>
      </c>
      <c r="F14" s="316"/>
      <c r="G14" s="315">
        <v>2</v>
      </c>
      <c r="H14" s="316"/>
      <c r="I14" s="315">
        <v>3</v>
      </c>
      <c r="J14" s="316"/>
      <c r="K14" s="315">
        <v>4</v>
      </c>
      <c r="L14" s="316"/>
      <c r="M14" s="315">
        <v>5</v>
      </c>
      <c r="N14" s="316"/>
    </row>
    <row r="15" spans="1:14" ht="13.5" thickBot="1">
      <c r="A15" s="30"/>
      <c r="B15" s="31"/>
      <c r="C15" s="32" t="s">
        <v>28</v>
      </c>
      <c r="D15" s="33" t="s">
        <v>5</v>
      </c>
      <c r="E15" s="34" t="s">
        <v>28</v>
      </c>
      <c r="F15" s="35" t="s">
        <v>29</v>
      </c>
      <c r="G15" s="36" t="s">
        <v>28</v>
      </c>
      <c r="H15" s="37" t="s">
        <v>29</v>
      </c>
      <c r="I15" s="36" t="s">
        <v>28</v>
      </c>
      <c r="J15" s="37" t="s">
        <v>29</v>
      </c>
      <c r="K15" s="36" t="s">
        <v>28</v>
      </c>
      <c r="L15" s="37" t="s">
        <v>29</v>
      </c>
      <c r="M15" s="36" t="s">
        <v>28</v>
      </c>
      <c r="N15" s="37" t="s">
        <v>29</v>
      </c>
    </row>
    <row r="16" spans="1:14" ht="12.75">
      <c r="A16" s="21"/>
      <c r="B16" s="38"/>
      <c r="C16" s="26"/>
      <c r="D16" s="22"/>
      <c r="E16" s="23"/>
      <c r="F16" s="24"/>
      <c r="G16" s="25"/>
      <c r="H16" s="71"/>
      <c r="I16" s="25"/>
      <c r="J16" s="71"/>
      <c r="K16" s="25"/>
      <c r="L16" s="71"/>
      <c r="M16" s="25"/>
      <c r="N16" s="71"/>
    </row>
    <row r="17" spans="1:14" ht="12.75">
      <c r="A17" s="91">
        <v>1</v>
      </c>
      <c r="B17" s="60" t="str">
        <f>Orçamento!$C$12</f>
        <v>INSTALAÇÃO PROVISÓRIAS</v>
      </c>
      <c r="C17" s="39">
        <f aca="true" t="shared" si="0" ref="C17:C28">D17/$D$31*100</f>
        <v>1.4</v>
      </c>
      <c r="D17" s="40">
        <f>Orçamento!G15</f>
        <v>7539.4</v>
      </c>
      <c r="E17" s="41">
        <v>1</v>
      </c>
      <c r="F17" s="42">
        <f>D17*E17</f>
        <v>7539.4</v>
      </c>
      <c r="G17" s="41">
        <v>0</v>
      </c>
      <c r="H17" s="72">
        <f>D17*G17</f>
        <v>0</v>
      </c>
      <c r="I17" s="41">
        <v>0</v>
      </c>
      <c r="J17" s="72">
        <f aca="true" t="shared" si="1" ref="J17:J29">D17*I17</f>
        <v>0</v>
      </c>
      <c r="K17" s="41">
        <v>0</v>
      </c>
      <c r="L17" s="72">
        <f aca="true" t="shared" si="2" ref="L17:L22">F17*K17</f>
        <v>0</v>
      </c>
      <c r="M17" s="41">
        <v>0</v>
      </c>
      <c r="N17" s="72">
        <f aca="true" t="shared" si="3" ref="N17:N22">H17*M17</f>
        <v>0</v>
      </c>
    </row>
    <row r="18" spans="1:14" ht="12.75">
      <c r="A18" s="91">
        <v>2</v>
      </c>
      <c r="B18" s="92" t="s">
        <v>164</v>
      </c>
      <c r="C18" s="39">
        <f t="shared" si="0"/>
        <v>1.98</v>
      </c>
      <c r="D18" s="40">
        <f>SUM(Orçamento!G27)</f>
        <v>10673.4</v>
      </c>
      <c r="E18" s="41">
        <v>1</v>
      </c>
      <c r="F18" s="42">
        <f>D18*E18</f>
        <v>10673.4</v>
      </c>
      <c r="G18" s="41">
        <v>0</v>
      </c>
      <c r="H18" s="72">
        <f aca="true" t="shared" si="4" ref="H18:H23">D18*G18</f>
        <v>0</v>
      </c>
      <c r="I18" s="41">
        <v>0</v>
      </c>
      <c r="J18" s="72">
        <f t="shared" si="1"/>
        <v>0</v>
      </c>
      <c r="K18" s="41">
        <v>0</v>
      </c>
      <c r="L18" s="72">
        <f t="shared" si="2"/>
        <v>0</v>
      </c>
      <c r="M18" s="41">
        <v>0</v>
      </c>
      <c r="N18" s="72">
        <f t="shared" si="3"/>
        <v>0</v>
      </c>
    </row>
    <row r="19" spans="1:14" ht="12.75">
      <c r="A19" s="91">
        <v>3</v>
      </c>
      <c r="B19" s="92" t="s">
        <v>196</v>
      </c>
      <c r="C19" s="39">
        <f t="shared" si="0"/>
        <v>0.06</v>
      </c>
      <c r="D19" s="40">
        <f>SUM(Orçamento!G30)</f>
        <v>301.46</v>
      </c>
      <c r="E19" s="41">
        <v>1</v>
      </c>
      <c r="F19" s="42">
        <f>D19*E19</f>
        <v>301.46</v>
      </c>
      <c r="G19" s="41">
        <v>0</v>
      </c>
      <c r="H19" s="72">
        <f t="shared" si="4"/>
        <v>0</v>
      </c>
      <c r="I19" s="41">
        <v>0</v>
      </c>
      <c r="J19" s="72">
        <f t="shared" si="1"/>
        <v>0</v>
      </c>
      <c r="K19" s="41">
        <v>0</v>
      </c>
      <c r="L19" s="72">
        <f t="shared" si="2"/>
        <v>0</v>
      </c>
      <c r="M19" s="41">
        <v>0</v>
      </c>
      <c r="N19" s="72">
        <f t="shared" si="3"/>
        <v>0</v>
      </c>
    </row>
    <row r="20" spans="1:14" ht="12.75">
      <c r="A20" s="91">
        <v>4</v>
      </c>
      <c r="B20" s="92" t="s">
        <v>198</v>
      </c>
      <c r="C20" s="39">
        <f t="shared" si="0"/>
        <v>1.17</v>
      </c>
      <c r="D20" s="40">
        <f>SUM(Orçamento!G35)</f>
        <v>6278.67</v>
      </c>
      <c r="E20" s="41">
        <v>1</v>
      </c>
      <c r="F20" s="42">
        <f>D20*E20</f>
        <v>6278.67</v>
      </c>
      <c r="G20" s="41">
        <v>0</v>
      </c>
      <c r="H20" s="72">
        <f t="shared" si="4"/>
        <v>0</v>
      </c>
      <c r="I20" s="41">
        <v>0</v>
      </c>
      <c r="J20" s="72">
        <f t="shared" si="1"/>
        <v>0</v>
      </c>
      <c r="K20" s="41">
        <v>0</v>
      </c>
      <c r="L20" s="72">
        <f t="shared" si="2"/>
        <v>0</v>
      </c>
      <c r="M20" s="41">
        <v>0</v>
      </c>
      <c r="N20" s="72">
        <f t="shared" si="3"/>
        <v>0</v>
      </c>
    </row>
    <row r="21" spans="1:14" ht="12.75">
      <c r="A21" s="91">
        <v>5</v>
      </c>
      <c r="B21" s="92" t="s">
        <v>47</v>
      </c>
      <c r="C21" s="43">
        <f t="shared" si="0"/>
        <v>9.28</v>
      </c>
      <c r="D21" s="40">
        <f>SUM(Orçamento!G43)</f>
        <v>49971.7</v>
      </c>
      <c r="E21" s="41">
        <v>1</v>
      </c>
      <c r="F21" s="42">
        <f>D21*E21</f>
        <v>49971.7</v>
      </c>
      <c r="G21" s="41">
        <v>0</v>
      </c>
      <c r="H21" s="72">
        <f t="shared" si="4"/>
        <v>0</v>
      </c>
      <c r="I21" s="41">
        <v>0</v>
      </c>
      <c r="J21" s="72">
        <f t="shared" si="1"/>
        <v>0</v>
      </c>
      <c r="K21" s="41">
        <v>0</v>
      </c>
      <c r="L21" s="72">
        <f t="shared" si="2"/>
        <v>0</v>
      </c>
      <c r="M21" s="41">
        <v>0</v>
      </c>
      <c r="N21" s="72">
        <f t="shared" si="3"/>
        <v>0</v>
      </c>
    </row>
    <row r="22" spans="1:14" ht="12.75">
      <c r="A22" s="91">
        <v>6</v>
      </c>
      <c r="B22" s="92" t="s">
        <v>51</v>
      </c>
      <c r="C22" s="43">
        <f t="shared" si="0"/>
        <v>3.88</v>
      </c>
      <c r="D22" s="40">
        <f>SUM(Orçamento!G46)</f>
        <v>20920.32</v>
      </c>
      <c r="E22" s="41">
        <v>0.6</v>
      </c>
      <c r="F22" s="42">
        <f aca="true" t="shared" si="5" ref="F22:F29">D22*E22</f>
        <v>12552.19</v>
      </c>
      <c r="G22" s="41">
        <v>0.4</v>
      </c>
      <c r="H22" s="72">
        <f t="shared" si="4"/>
        <v>8368.13</v>
      </c>
      <c r="I22" s="41">
        <v>0</v>
      </c>
      <c r="J22" s="72">
        <f t="shared" si="1"/>
        <v>0</v>
      </c>
      <c r="K22" s="41">
        <v>0</v>
      </c>
      <c r="L22" s="72">
        <f t="shared" si="2"/>
        <v>0</v>
      </c>
      <c r="M22" s="41">
        <v>0</v>
      </c>
      <c r="N22" s="72">
        <f t="shared" si="3"/>
        <v>0</v>
      </c>
    </row>
    <row r="23" spans="1:14" ht="12.75">
      <c r="A23" s="91">
        <v>7</v>
      </c>
      <c r="B23" s="92" t="s">
        <v>52</v>
      </c>
      <c r="C23" s="39">
        <f t="shared" si="0"/>
        <v>26.44</v>
      </c>
      <c r="D23" s="40">
        <f>SUM(Orçamento!G61)</f>
        <v>142415.85</v>
      </c>
      <c r="E23" s="41">
        <v>0</v>
      </c>
      <c r="F23" s="42">
        <f t="shared" si="5"/>
        <v>0</v>
      </c>
      <c r="G23" s="41">
        <v>0.4</v>
      </c>
      <c r="H23" s="72">
        <f t="shared" si="4"/>
        <v>56966.34</v>
      </c>
      <c r="I23" s="41">
        <v>0.2</v>
      </c>
      <c r="J23" s="72">
        <f t="shared" si="1"/>
        <v>28483.17</v>
      </c>
      <c r="K23" s="41">
        <v>0.2</v>
      </c>
      <c r="L23" s="72">
        <f aca="true" t="shared" si="6" ref="L23:L29">D23*K23</f>
        <v>28483.17</v>
      </c>
      <c r="M23" s="41">
        <v>0.2</v>
      </c>
      <c r="N23" s="72">
        <f aca="true" t="shared" si="7" ref="N23:N29">D23*M23</f>
        <v>28483.17</v>
      </c>
    </row>
    <row r="24" spans="1:14" ht="12.75">
      <c r="A24" s="91">
        <v>8</v>
      </c>
      <c r="B24" s="93" t="s">
        <v>54</v>
      </c>
      <c r="C24" s="43">
        <f t="shared" si="0"/>
        <v>18.57</v>
      </c>
      <c r="D24" s="40">
        <f>SUM(Orçamento!G70)</f>
        <v>100018.22</v>
      </c>
      <c r="E24" s="41">
        <v>0</v>
      </c>
      <c r="F24" s="42">
        <f t="shared" si="5"/>
        <v>0</v>
      </c>
      <c r="G24" s="41">
        <v>0.5</v>
      </c>
      <c r="H24" s="72">
        <f aca="true" t="shared" si="8" ref="H24:H29">D24*G24</f>
        <v>50009.11</v>
      </c>
      <c r="I24" s="41">
        <v>0.2</v>
      </c>
      <c r="J24" s="72">
        <f t="shared" si="1"/>
        <v>20003.64</v>
      </c>
      <c r="K24" s="41">
        <v>0.2</v>
      </c>
      <c r="L24" s="72">
        <f t="shared" si="6"/>
        <v>20003.64</v>
      </c>
      <c r="M24" s="41">
        <v>0.1</v>
      </c>
      <c r="N24" s="72">
        <f t="shared" si="7"/>
        <v>10001.82</v>
      </c>
    </row>
    <row r="25" spans="1:14" ht="12.75">
      <c r="A25" s="91">
        <v>9</v>
      </c>
      <c r="B25" s="93" t="s">
        <v>57</v>
      </c>
      <c r="C25" s="43">
        <f t="shared" si="0"/>
        <v>22.55</v>
      </c>
      <c r="D25" s="40">
        <f>SUM(Orçamento!G81)</f>
        <v>121450.98</v>
      </c>
      <c r="E25" s="41">
        <v>0</v>
      </c>
      <c r="F25" s="42">
        <f t="shared" si="5"/>
        <v>0</v>
      </c>
      <c r="G25" s="41">
        <v>0</v>
      </c>
      <c r="H25" s="72">
        <f t="shared" si="8"/>
        <v>0</v>
      </c>
      <c r="I25" s="41">
        <v>0.4</v>
      </c>
      <c r="J25" s="72">
        <f t="shared" si="1"/>
        <v>48580.39</v>
      </c>
      <c r="K25" s="41">
        <v>0.3</v>
      </c>
      <c r="L25" s="72">
        <f t="shared" si="6"/>
        <v>36435.29</v>
      </c>
      <c r="M25" s="41">
        <v>0.3</v>
      </c>
      <c r="N25" s="72">
        <f t="shared" si="7"/>
        <v>36435.29</v>
      </c>
    </row>
    <row r="26" spans="1:14" ht="12.75">
      <c r="A26" s="91">
        <v>10</v>
      </c>
      <c r="B26" s="93" t="s">
        <v>296</v>
      </c>
      <c r="C26" s="43">
        <f t="shared" si="0"/>
        <v>3.71</v>
      </c>
      <c r="D26" s="40">
        <f>SUM(Orçamento!G87)</f>
        <v>19978.16</v>
      </c>
      <c r="E26" s="41">
        <v>0</v>
      </c>
      <c r="F26" s="42">
        <f t="shared" si="5"/>
        <v>0</v>
      </c>
      <c r="G26" s="41">
        <v>0</v>
      </c>
      <c r="H26" s="72">
        <f t="shared" si="8"/>
        <v>0</v>
      </c>
      <c r="I26" s="41">
        <v>0.2</v>
      </c>
      <c r="J26" s="72">
        <f t="shared" si="1"/>
        <v>3995.63</v>
      </c>
      <c r="K26" s="41">
        <v>0.2</v>
      </c>
      <c r="L26" s="72">
        <f t="shared" si="6"/>
        <v>3995.63</v>
      </c>
      <c r="M26" s="41">
        <v>0.6</v>
      </c>
      <c r="N26" s="72">
        <f t="shared" si="7"/>
        <v>11986.9</v>
      </c>
    </row>
    <row r="27" spans="1:14" ht="12.75">
      <c r="A27" s="91">
        <v>11</v>
      </c>
      <c r="B27" s="93" t="s">
        <v>297</v>
      </c>
      <c r="C27" s="43">
        <f t="shared" si="0"/>
        <v>3.38</v>
      </c>
      <c r="D27" s="40">
        <f>SUM(Orçamento!G92)</f>
        <v>18205.04</v>
      </c>
      <c r="E27" s="41">
        <v>0</v>
      </c>
      <c r="F27" s="42">
        <f t="shared" si="5"/>
        <v>0</v>
      </c>
      <c r="G27" s="41">
        <v>0</v>
      </c>
      <c r="H27" s="72">
        <f t="shared" si="8"/>
        <v>0</v>
      </c>
      <c r="I27" s="41">
        <v>0.1</v>
      </c>
      <c r="J27" s="72">
        <f t="shared" si="1"/>
        <v>1820.5</v>
      </c>
      <c r="K27" s="41">
        <v>0.4</v>
      </c>
      <c r="L27" s="72">
        <f t="shared" si="6"/>
        <v>7282.02</v>
      </c>
      <c r="M27" s="41">
        <v>0.5</v>
      </c>
      <c r="N27" s="72">
        <f t="shared" si="7"/>
        <v>9102.52</v>
      </c>
    </row>
    <row r="28" spans="1:14" ht="12.75">
      <c r="A28" s="91">
        <v>12</v>
      </c>
      <c r="B28" s="93" t="s">
        <v>109</v>
      </c>
      <c r="C28" s="43">
        <f t="shared" si="0"/>
        <v>4.95</v>
      </c>
      <c r="D28" s="40">
        <f>SUM(Orçamento!G126)</f>
        <v>26692.44</v>
      </c>
      <c r="E28" s="41">
        <v>0</v>
      </c>
      <c r="F28" s="42">
        <f t="shared" si="5"/>
        <v>0</v>
      </c>
      <c r="G28" s="41">
        <v>0</v>
      </c>
      <c r="H28" s="72">
        <f t="shared" si="8"/>
        <v>0</v>
      </c>
      <c r="I28" s="41">
        <v>0.2</v>
      </c>
      <c r="J28" s="72">
        <f t="shared" si="1"/>
        <v>5338.49</v>
      </c>
      <c r="K28" s="41">
        <v>0.4</v>
      </c>
      <c r="L28" s="72">
        <f t="shared" si="6"/>
        <v>10676.98</v>
      </c>
      <c r="M28" s="41">
        <v>0.4</v>
      </c>
      <c r="N28" s="72">
        <f t="shared" si="7"/>
        <v>10676.98</v>
      </c>
    </row>
    <row r="29" spans="1:14" ht="12.75">
      <c r="A29" s="91">
        <v>13</v>
      </c>
      <c r="B29" s="93" t="s">
        <v>63</v>
      </c>
      <c r="C29" s="43">
        <f>D29/$D$31*100</f>
        <v>2.65</v>
      </c>
      <c r="D29" s="40">
        <f>SUM(Orçamento!G139)</f>
        <v>14256.13</v>
      </c>
      <c r="E29" s="41">
        <v>0</v>
      </c>
      <c r="F29" s="42">
        <f t="shared" si="5"/>
        <v>0</v>
      </c>
      <c r="G29" s="41">
        <v>0</v>
      </c>
      <c r="H29" s="72">
        <f t="shared" si="8"/>
        <v>0</v>
      </c>
      <c r="I29" s="41">
        <v>0.2</v>
      </c>
      <c r="J29" s="72">
        <f t="shared" si="1"/>
        <v>2851.23</v>
      </c>
      <c r="K29" s="41">
        <v>0.4</v>
      </c>
      <c r="L29" s="72">
        <f t="shared" si="6"/>
        <v>5702.45</v>
      </c>
      <c r="M29" s="41">
        <v>0.4</v>
      </c>
      <c r="N29" s="72">
        <f t="shared" si="7"/>
        <v>5702.45</v>
      </c>
    </row>
    <row r="30" spans="1:14" ht="12.75">
      <c r="A30" s="105"/>
      <c r="B30" s="106"/>
      <c r="C30" s="106"/>
      <c r="D30" s="106"/>
      <c r="E30" s="106"/>
      <c r="F30" s="106"/>
      <c r="G30" s="106"/>
      <c r="H30" s="107"/>
      <c r="I30" s="106"/>
      <c r="J30" s="107"/>
      <c r="K30" s="106"/>
      <c r="L30" s="107"/>
      <c r="M30" s="106"/>
      <c r="N30" s="107"/>
    </row>
    <row r="31" spans="1:14" ht="12.75">
      <c r="A31" s="45"/>
      <c r="B31" s="44"/>
      <c r="C31" s="43">
        <v>100</v>
      </c>
      <c r="D31" s="46">
        <f>SUM(D17:D29)</f>
        <v>538701.77</v>
      </c>
      <c r="E31" s="47">
        <f>F31/D32*100</f>
        <v>16.21</v>
      </c>
      <c r="F31" s="42">
        <f>SUM(F17:F17:F29)</f>
        <v>87316.82</v>
      </c>
      <c r="G31" s="47">
        <f>H31/D32*100</f>
        <v>21.41</v>
      </c>
      <c r="H31" s="72">
        <f>SUM(H17:H17:H29)</f>
        <v>115343.58</v>
      </c>
      <c r="I31" s="47">
        <f>J31/F32*100</f>
        <v>127.21</v>
      </c>
      <c r="J31" s="72">
        <f>SUM(J17:J17:J29)</f>
        <v>111073.05</v>
      </c>
      <c r="K31" s="47">
        <f>L31/H32*100</f>
        <v>55.55</v>
      </c>
      <c r="L31" s="72">
        <f>SUM(L17:L17:L29)</f>
        <v>112579.18</v>
      </c>
      <c r="M31" s="47">
        <f>N31/J32*100</f>
        <v>35.82</v>
      </c>
      <c r="N31" s="72">
        <f>SUM(N17:N17:N29)</f>
        <v>112389.13</v>
      </c>
    </row>
    <row r="32" spans="1:14" ht="13.5" thickBot="1">
      <c r="A32" s="48"/>
      <c r="B32" s="49"/>
      <c r="C32" s="50">
        <f>C31</f>
        <v>100</v>
      </c>
      <c r="D32" s="51">
        <f>D31</f>
        <v>538701.77</v>
      </c>
      <c r="E32" s="52">
        <f>E31</f>
        <v>16.21</v>
      </c>
      <c r="F32" s="53">
        <f>F31</f>
        <v>87316.82</v>
      </c>
      <c r="G32" s="52">
        <f>G31+E32</f>
        <v>37.62</v>
      </c>
      <c r="H32" s="73">
        <f>F32+H31</f>
        <v>202660.4</v>
      </c>
      <c r="I32" s="52">
        <f>I31+G32</f>
        <v>164.83</v>
      </c>
      <c r="J32" s="73">
        <f>H32+J31</f>
        <v>313733.45</v>
      </c>
      <c r="K32" s="52">
        <f>K31+I32</f>
        <v>220.38</v>
      </c>
      <c r="L32" s="73">
        <f>J32+L31</f>
        <v>426312.63</v>
      </c>
      <c r="M32" s="52">
        <f>M31+K32</f>
        <v>256.2</v>
      </c>
      <c r="N32" s="73">
        <f>D31</f>
        <v>538701.77</v>
      </c>
    </row>
    <row r="33" spans="1:6" ht="12.75">
      <c r="A33" s="22"/>
      <c r="B33" s="22"/>
      <c r="C33" s="65"/>
      <c r="D33" s="66"/>
      <c r="E33" s="67"/>
      <c r="F33" s="8"/>
    </row>
    <row r="34" spans="1:8" ht="12.75">
      <c r="A34" s="54"/>
      <c r="B34" s="54"/>
      <c r="C34" s="54"/>
      <c r="D34" s="54"/>
      <c r="F34" s="2"/>
      <c r="G34" s="11" t="s">
        <v>331</v>
      </c>
      <c r="H34" s="11"/>
    </row>
    <row r="35" spans="1:8" ht="6" customHeight="1">
      <c r="A35" s="54"/>
      <c r="B35" s="54"/>
      <c r="C35" s="54"/>
      <c r="D35" s="54"/>
      <c r="E35" s="59"/>
      <c r="F35" s="56"/>
      <c r="G35" s="57"/>
      <c r="H35" s="58"/>
    </row>
    <row r="36" spans="1:8" ht="15.75">
      <c r="A36" s="54"/>
      <c r="B36" s="54"/>
      <c r="C36" s="61" t="s">
        <v>335</v>
      </c>
      <c r="D36" s="54"/>
      <c r="E36" s="228"/>
      <c r="F36" s="228"/>
      <c r="G36" s="228"/>
      <c r="H36" s="59"/>
    </row>
    <row r="37" spans="1:8" ht="15.75">
      <c r="A37" s="54"/>
      <c r="B37" s="54"/>
      <c r="C37" s="62" t="s">
        <v>332</v>
      </c>
      <c r="D37" s="54"/>
      <c r="E37" s="314"/>
      <c r="F37" s="314"/>
      <c r="G37" s="314"/>
      <c r="H37" s="64"/>
    </row>
    <row r="38" spans="1:8" ht="15.75">
      <c r="A38" s="54"/>
      <c r="B38" s="54"/>
      <c r="C38" s="62" t="s">
        <v>334</v>
      </c>
      <c r="D38" s="54"/>
      <c r="E38" s="55"/>
      <c r="F38" s="56"/>
      <c r="G38" s="57"/>
      <c r="H38" s="63"/>
    </row>
    <row r="39" spans="1:8" ht="12.75">
      <c r="A39" s="54"/>
      <c r="B39" s="54"/>
      <c r="C39" s="54"/>
      <c r="D39" s="54"/>
      <c r="E39" s="55"/>
      <c r="F39" s="56"/>
      <c r="G39" s="57"/>
      <c r="H39" s="58"/>
    </row>
  </sheetData>
  <sheetProtection/>
  <mergeCells count="20">
    <mergeCell ref="M14:N14"/>
    <mergeCell ref="E11:N11"/>
    <mergeCell ref="E10:N10"/>
    <mergeCell ref="E9:N9"/>
    <mergeCell ref="E12:N13"/>
    <mergeCell ref="A7:N8"/>
    <mergeCell ref="I14:J14"/>
    <mergeCell ref="K14:L14"/>
    <mergeCell ref="E37:G37"/>
    <mergeCell ref="E14:F14"/>
    <mergeCell ref="G14:H14"/>
    <mergeCell ref="A9:D9"/>
    <mergeCell ref="A10:D10"/>
    <mergeCell ref="A11:D11"/>
    <mergeCell ref="A1:N1"/>
    <mergeCell ref="A2:N2"/>
    <mergeCell ref="A3:N3"/>
    <mergeCell ref="A5:N5"/>
    <mergeCell ref="A6:N6"/>
    <mergeCell ref="A4:N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9.140625" style="0" customWidth="1"/>
    <col min="3" max="3" width="34.28125" style="0" customWidth="1"/>
  </cols>
  <sheetData>
    <row r="1" spans="1:7" ht="34.5" customHeight="1" thickBot="1">
      <c r="A1" s="108" t="s">
        <v>67</v>
      </c>
      <c r="B1" s="109" t="s">
        <v>81</v>
      </c>
      <c r="C1" s="110" t="s">
        <v>95</v>
      </c>
      <c r="D1" s="109" t="s">
        <v>267</v>
      </c>
      <c r="E1" s="111"/>
      <c r="F1" s="112">
        <v>1</v>
      </c>
      <c r="G1" s="113">
        <f>SUM(G2:G12)</f>
        <v>2776.44</v>
      </c>
    </row>
    <row r="2" spans="1:7" ht="33.75" customHeight="1">
      <c r="A2" s="114" t="s">
        <v>83</v>
      </c>
      <c r="B2" s="84" t="s">
        <v>87</v>
      </c>
      <c r="C2" s="90" t="s">
        <v>70</v>
      </c>
      <c r="D2" s="85" t="s">
        <v>267</v>
      </c>
      <c r="E2" s="86">
        <v>1</v>
      </c>
      <c r="F2" s="87">
        <v>654.33</v>
      </c>
      <c r="G2" s="115">
        <f>E2*F2</f>
        <v>654.33</v>
      </c>
    </row>
    <row r="3" spans="1:7" ht="18.75" customHeight="1">
      <c r="A3" s="116" t="s">
        <v>83</v>
      </c>
      <c r="B3" s="74" t="s">
        <v>88</v>
      </c>
      <c r="C3" s="90" t="s">
        <v>71</v>
      </c>
      <c r="D3" s="75" t="s">
        <v>85</v>
      </c>
      <c r="E3" s="76">
        <v>4</v>
      </c>
      <c r="F3" s="77">
        <v>27.33</v>
      </c>
      <c r="G3" s="117">
        <f aca="true" t="shared" si="0" ref="G3:G11">E3*F3</f>
        <v>109.32</v>
      </c>
    </row>
    <row r="4" spans="1:7" ht="33" customHeight="1">
      <c r="A4" s="116" t="s">
        <v>82</v>
      </c>
      <c r="B4" s="74" t="s">
        <v>89</v>
      </c>
      <c r="C4" s="90" t="s">
        <v>72</v>
      </c>
      <c r="D4" s="75" t="s">
        <v>94</v>
      </c>
      <c r="E4" s="76">
        <v>15</v>
      </c>
      <c r="F4" s="77">
        <v>57.57</v>
      </c>
      <c r="G4" s="117">
        <f t="shared" si="0"/>
        <v>863.55</v>
      </c>
    </row>
    <row r="5" spans="1:7" ht="22.5">
      <c r="A5" s="118" t="s">
        <v>83</v>
      </c>
      <c r="B5" s="78" t="s">
        <v>90</v>
      </c>
      <c r="C5" s="90" t="s">
        <v>73</v>
      </c>
      <c r="D5" s="79" t="s">
        <v>85</v>
      </c>
      <c r="E5" s="80">
        <v>4</v>
      </c>
      <c r="F5" s="81">
        <v>27.21</v>
      </c>
      <c r="G5" s="117">
        <f t="shared" si="0"/>
        <v>108.84</v>
      </c>
    </row>
    <row r="6" spans="1:7" ht="24" customHeight="1">
      <c r="A6" s="118" t="s">
        <v>83</v>
      </c>
      <c r="B6" s="82" t="s">
        <v>91</v>
      </c>
      <c r="C6" s="90" t="s">
        <v>74</v>
      </c>
      <c r="D6" s="75" t="s">
        <v>85</v>
      </c>
      <c r="E6" s="83">
        <v>1.5</v>
      </c>
      <c r="F6" s="77">
        <v>25.31</v>
      </c>
      <c r="G6" s="117">
        <f t="shared" si="0"/>
        <v>37.97</v>
      </c>
    </row>
    <row r="7" spans="1:7" ht="17.25" customHeight="1">
      <c r="A7" s="114" t="s">
        <v>83</v>
      </c>
      <c r="B7" s="84" t="s">
        <v>84</v>
      </c>
      <c r="C7" s="90" t="s">
        <v>75</v>
      </c>
      <c r="D7" s="85" t="s">
        <v>85</v>
      </c>
      <c r="E7" s="86">
        <v>4</v>
      </c>
      <c r="F7" s="87">
        <v>27.56</v>
      </c>
      <c r="G7" s="117">
        <f t="shared" si="0"/>
        <v>110.24</v>
      </c>
    </row>
    <row r="8" spans="1:7" ht="12.75">
      <c r="A8" s="116" t="s">
        <v>83</v>
      </c>
      <c r="B8" s="74" t="s">
        <v>86</v>
      </c>
      <c r="C8" s="90" t="s">
        <v>76</v>
      </c>
      <c r="D8" s="75" t="s">
        <v>85</v>
      </c>
      <c r="E8" s="76">
        <v>8</v>
      </c>
      <c r="F8" s="77">
        <v>20.13</v>
      </c>
      <c r="G8" s="117">
        <f t="shared" si="0"/>
        <v>161.04</v>
      </c>
    </row>
    <row r="9" spans="1:7" ht="48" customHeight="1">
      <c r="A9" s="119" t="s">
        <v>83</v>
      </c>
      <c r="B9" s="82" t="s">
        <v>92</v>
      </c>
      <c r="C9" s="90" t="s">
        <v>77</v>
      </c>
      <c r="D9" s="75" t="s">
        <v>98</v>
      </c>
      <c r="E9" s="83">
        <v>5</v>
      </c>
      <c r="F9" s="77">
        <v>1.53</v>
      </c>
      <c r="G9" s="117">
        <f t="shared" si="0"/>
        <v>7.65</v>
      </c>
    </row>
    <row r="10" spans="1:7" ht="16.5" customHeight="1">
      <c r="A10" s="120" t="s">
        <v>83</v>
      </c>
      <c r="B10" s="88" t="s">
        <v>101</v>
      </c>
      <c r="C10" s="90" t="s">
        <v>78</v>
      </c>
      <c r="D10" s="79" t="s">
        <v>97</v>
      </c>
      <c r="E10" s="89">
        <v>50</v>
      </c>
      <c r="F10" s="81">
        <v>9.4</v>
      </c>
      <c r="G10" s="117">
        <f t="shared" si="0"/>
        <v>470</v>
      </c>
    </row>
    <row r="11" spans="1:7" ht="12.75">
      <c r="A11" s="119" t="s">
        <v>82</v>
      </c>
      <c r="B11" s="82" t="s">
        <v>93</v>
      </c>
      <c r="C11" s="90" t="s">
        <v>79</v>
      </c>
      <c r="D11" s="75" t="s">
        <v>97</v>
      </c>
      <c r="E11" s="83">
        <v>25</v>
      </c>
      <c r="F11" s="77">
        <v>8.94</v>
      </c>
      <c r="G11" s="117">
        <f t="shared" si="0"/>
        <v>223.5</v>
      </c>
    </row>
    <row r="12" spans="1:7" ht="14.25" customHeight="1">
      <c r="A12" s="119" t="s">
        <v>82</v>
      </c>
      <c r="B12" s="121" t="s">
        <v>96</v>
      </c>
      <c r="C12" s="122" t="s">
        <v>80</v>
      </c>
      <c r="D12" s="123" t="s">
        <v>97</v>
      </c>
      <c r="E12" s="124">
        <v>1</v>
      </c>
      <c r="F12" s="125">
        <v>30</v>
      </c>
      <c r="G12" s="126">
        <f>E12*F12</f>
        <v>30</v>
      </c>
    </row>
    <row r="14" spans="1:7" ht="23.25" thickBot="1">
      <c r="A14" s="108" t="s">
        <v>67</v>
      </c>
      <c r="B14" s="109" t="s">
        <v>104</v>
      </c>
      <c r="C14" s="110" t="s">
        <v>246</v>
      </c>
      <c r="D14" s="109" t="s">
        <v>94</v>
      </c>
      <c r="E14" s="111"/>
      <c r="F14" s="112">
        <v>1</v>
      </c>
      <c r="G14" s="113">
        <f>SUM(G15:G18)</f>
        <v>273.67</v>
      </c>
    </row>
    <row r="15" spans="1:7" ht="33.75">
      <c r="A15" s="114" t="s">
        <v>83</v>
      </c>
      <c r="B15" s="84" t="s">
        <v>247</v>
      </c>
      <c r="C15" s="90" t="s">
        <v>248</v>
      </c>
      <c r="D15" s="85" t="s">
        <v>249</v>
      </c>
      <c r="E15" s="86">
        <v>6.66</v>
      </c>
      <c r="F15" s="87">
        <v>34.31</v>
      </c>
      <c r="G15" s="115">
        <f>E15*F15</f>
        <v>228.5</v>
      </c>
    </row>
    <row r="16" spans="1:7" ht="33.75">
      <c r="A16" s="116" t="s">
        <v>83</v>
      </c>
      <c r="B16" s="74" t="s">
        <v>250</v>
      </c>
      <c r="C16" s="90" t="s">
        <v>251</v>
      </c>
      <c r="D16" s="75" t="s">
        <v>249</v>
      </c>
      <c r="E16" s="76">
        <v>1</v>
      </c>
      <c r="F16" s="77">
        <v>29.55</v>
      </c>
      <c r="G16" s="117">
        <f>E16*F16</f>
        <v>29.55</v>
      </c>
    </row>
    <row r="17" spans="1:7" ht="22.5">
      <c r="A17" s="116" t="s">
        <v>82</v>
      </c>
      <c r="B17" s="74" t="s">
        <v>252</v>
      </c>
      <c r="C17" s="90" t="s">
        <v>253</v>
      </c>
      <c r="D17" s="75" t="s">
        <v>97</v>
      </c>
      <c r="E17" s="76">
        <v>0.1</v>
      </c>
      <c r="F17" s="77">
        <v>20.11</v>
      </c>
      <c r="G17" s="117">
        <f>E17*F17</f>
        <v>2.01</v>
      </c>
    </row>
    <row r="18" spans="1:7" ht="22.5">
      <c r="A18" s="156" t="s">
        <v>83</v>
      </c>
      <c r="B18" s="121" t="s">
        <v>90</v>
      </c>
      <c r="C18" s="157" t="s">
        <v>73</v>
      </c>
      <c r="D18" s="123" t="s">
        <v>85</v>
      </c>
      <c r="E18" s="124">
        <v>0.5</v>
      </c>
      <c r="F18" s="125">
        <v>27.21</v>
      </c>
      <c r="G18" s="126">
        <f>E18*F18</f>
        <v>13.61</v>
      </c>
    </row>
    <row r="20" spans="1:7" ht="24" customHeight="1" thickBot="1">
      <c r="A20" s="108" t="s">
        <v>67</v>
      </c>
      <c r="B20" s="109" t="s">
        <v>254</v>
      </c>
      <c r="C20" s="110" t="s">
        <v>242</v>
      </c>
      <c r="D20" s="109" t="s">
        <v>94</v>
      </c>
      <c r="E20" s="111"/>
      <c r="F20" s="112">
        <v>1</v>
      </c>
      <c r="G20" s="113">
        <f>SUM(G21:G22)</f>
        <v>31.73</v>
      </c>
    </row>
    <row r="21" spans="1:7" ht="25.5" customHeight="1">
      <c r="A21" s="114" t="s">
        <v>83</v>
      </c>
      <c r="B21" s="84" t="s">
        <v>90</v>
      </c>
      <c r="C21" s="90" t="s">
        <v>73</v>
      </c>
      <c r="D21" s="75" t="s">
        <v>85</v>
      </c>
      <c r="E21" s="86">
        <v>0.5</v>
      </c>
      <c r="F21" s="87">
        <v>27.21</v>
      </c>
      <c r="G21" s="115">
        <f>E21*F21</f>
        <v>13.61</v>
      </c>
    </row>
    <row r="22" spans="1:7" ht="16.5" customHeight="1">
      <c r="A22" s="156" t="s">
        <v>83</v>
      </c>
      <c r="B22" s="121" t="s">
        <v>86</v>
      </c>
      <c r="C22" s="157" t="s">
        <v>76</v>
      </c>
      <c r="D22" s="123" t="s">
        <v>85</v>
      </c>
      <c r="E22" s="124">
        <v>0.9</v>
      </c>
      <c r="F22" s="125">
        <v>20.13</v>
      </c>
      <c r="G22" s="126">
        <f>E22*F22</f>
        <v>18.12</v>
      </c>
    </row>
    <row r="24" spans="1:7" ht="24" customHeight="1" thickBot="1">
      <c r="A24" s="108" t="s">
        <v>67</v>
      </c>
      <c r="B24" s="109" t="s">
        <v>258</v>
      </c>
      <c r="C24" s="110" t="s">
        <v>259</v>
      </c>
      <c r="D24" s="109" t="s">
        <v>94</v>
      </c>
      <c r="E24" s="111"/>
      <c r="F24" s="112">
        <v>1</v>
      </c>
      <c r="G24" s="113">
        <f>SUM(G25:G30)</f>
        <v>448.83</v>
      </c>
    </row>
    <row r="25" spans="1:7" ht="16.5" customHeight="1">
      <c r="A25" s="156" t="s">
        <v>83</v>
      </c>
      <c r="B25" s="121" t="s">
        <v>260</v>
      </c>
      <c r="C25" s="157" t="s">
        <v>261</v>
      </c>
      <c r="D25" s="123" t="s">
        <v>266</v>
      </c>
      <c r="E25" s="124">
        <v>1</v>
      </c>
      <c r="F25" s="125">
        <v>9.79</v>
      </c>
      <c r="G25" s="126">
        <f aca="true" t="shared" si="1" ref="G25:G30">E25*F25</f>
        <v>9.79</v>
      </c>
    </row>
    <row r="26" spans="1:7" ht="33.75" customHeight="1">
      <c r="A26" s="156" t="s">
        <v>83</v>
      </c>
      <c r="B26" s="121" t="s">
        <v>262</v>
      </c>
      <c r="C26" s="157" t="s">
        <v>263</v>
      </c>
      <c r="D26" s="123" t="s">
        <v>8</v>
      </c>
      <c r="E26" s="124">
        <v>2</v>
      </c>
      <c r="F26" s="125">
        <v>50.49</v>
      </c>
      <c r="G26" s="126">
        <f t="shared" si="1"/>
        <v>100.98</v>
      </c>
    </row>
    <row r="27" spans="1:7" ht="33.75" customHeight="1">
      <c r="A27" s="156" t="s">
        <v>83</v>
      </c>
      <c r="B27" s="121" t="s">
        <v>264</v>
      </c>
      <c r="C27" s="157" t="s">
        <v>265</v>
      </c>
      <c r="D27" s="123" t="s">
        <v>249</v>
      </c>
      <c r="E27" s="124">
        <v>2</v>
      </c>
      <c r="F27" s="125">
        <v>45.82</v>
      </c>
      <c r="G27" s="126">
        <f t="shared" si="1"/>
        <v>91.64</v>
      </c>
    </row>
    <row r="28" spans="1:7" ht="33.75" customHeight="1">
      <c r="A28" s="156" t="s">
        <v>83</v>
      </c>
      <c r="B28" s="121" t="s">
        <v>291</v>
      </c>
      <c r="C28" s="157" t="s">
        <v>287</v>
      </c>
      <c r="D28" s="123" t="s">
        <v>8</v>
      </c>
      <c r="E28" s="124">
        <v>2</v>
      </c>
      <c r="F28" s="125">
        <v>77.18</v>
      </c>
      <c r="G28" s="126">
        <f t="shared" si="1"/>
        <v>154.36</v>
      </c>
    </row>
    <row r="29" spans="1:7" ht="21.75" customHeight="1">
      <c r="A29" s="156" t="s">
        <v>83</v>
      </c>
      <c r="B29" s="121" t="s">
        <v>268</v>
      </c>
      <c r="C29" s="157" t="s">
        <v>269</v>
      </c>
      <c r="D29" s="123" t="s">
        <v>85</v>
      </c>
      <c r="E29" s="124">
        <v>2</v>
      </c>
      <c r="F29" s="125">
        <v>25.9</v>
      </c>
      <c r="G29" s="126">
        <f t="shared" si="1"/>
        <v>51.8</v>
      </c>
    </row>
    <row r="30" spans="1:7" ht="21.75" customHeight="1">
      <c r="A30" s="156" t="s">
        <v>83</v>
      </c>
      <c r="B30" s="121" t="s">
        <v>86</v>
      </c>
      <c r="C30" s="157" t="s">
        <v>76</v>
      </c>
      <c r="D30" s="123" t="s">
        <v>85</v>
      </c>
      <c r="E30" s="124">
        <v>2</v>
      </c>
      <c r="F30" s="125">
        <v>20.13</v>
      </c>
      <c r="G30" s="126">
        <f t="shared" si="1"/>
        <v>40.26</v>
      </c>
    </row>
    <row r="31" ht="12.75">
      <c r="F31" s="240"/>
    </row>
    <row r="77" ht="24.75" customHeight="1"/>
    <row r="82" ht="17.2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Janice Juliana Nogueira Marian</cp:lastModifiedBy>
  <cp:lastPrinted>2023-07-31T19:45:09Z</cp:lastPrinted>
  <dcterms:created xsi:type="dcterms:W3CDTF">1997-01-10T22:22:50Z</dcterms:created>
  <dcterms:modified xsi:type="dcterms:W3CDTF">2023-08-22T19:31:55Z</dcterms:modified>
  <cp:category/>
  <cp:version/>
  <cp:contentType/>
  <cp:contentStatus/>
</cp:coreProperties>
</file>