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activeTab="1"/>
  </bookViews>
  <sheets>
    <sheet name="Reajustes" sheetId="2" r:id="rId1"/>
    <sheet name="200 dias (2)" sheetId="3" r:id="rId2"/>
  </sheets>
  <definedNames>
    <definedName name="_xlnm._FilterDatabase" localSheetId="1" hidden="1">'200 dias (2)'!$A$1:$J$90</definedName>
    <definedName name="_xlnm._FilterDatabase" localSheetId="0" hidden="1">Reajustes!$A$1:$N$1</definedName>
    <definedName name="_xlnm.Print_Area" localSheetId="1">'200 dias (2)'!$A$1:$J$90</definedName>
    <definedName name="_xlnm.Print_Area" localSheetId="0">Reajustes!$A$1:$E$6</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70" i="3" l="1"/>
  <c r="J70" i="3"/>
  <c r="B6" i="2" l="1"/>
  <c r="B4" i="2"/>
  <c r="B5" i="2"/>
  <c r="B3" i="2"/>
  <c r="B2" i="2"/>
  <c r="J68" i="3" l="1"/>
  <c r="I68" i="3"/>
  <c r="J69" i="3"/>
  <c r="I69" i="3"/>
  <c r="J43" i="3" l="1"/>
  <c r="J2" i="3" l="1"/>
  <c r="J72" i="3"/>
  <c r="H72" i="3"/>
  <c r="G72" i="3"/>
  <c r="J71" i="3"/>
  <c r="J67" i="3"/>
  <c r="I67" i="3"/>
  <c r="J66" i="3"/>
  <c r="I66" i="3"/>
  <c r="J65" i="3"/>
  <c r="I65" i="3"/>
  <c r="J64" i="3"/>
  <c r="I64" i="3"/>
  <c r="J63" i="3"/>
  <c r="I63" i="3"/>
  <c r="J62" i="3"/>
  <c r="I62" i="3"/>
  <c r="J61" i="3"/>
  <c r="I61" i="3"/>
  <c r="J60" i="3"/>
  <c r="I60" i="3"/>
  <c r="J59" i="3"/>
  <c r="I59" i="3"/>
  <c r="J58" i="3"/>
  <c r="I58" i="3"/>
  <c r="J57" i="3"/>
  <c r="I57" i="3"/>
  <c r="J56" i="3"/>
  <c r="I56" i="3"/>
  <c r="J55" i="3"/>
  <c r="I55" i="3"/>
  <c r="J54" i="3"/>
  <c r="I54" i="3"/>
  <c r="J53" i="3"/>
  <c r="I53" i="3"/>
  <c r="J52" i="3"/>
  <c r="I52" i="3"/>
  <c r="J51" i="3"/>
  <c r="I51" i="3"/>
  <c r="J50" i="3"/>
  <c r="I50" i="3"/>
  <c r="J49" i="3"/>
  <c r="I49" i="3"/>
  <c r="J48" i="3"/>
  <c r="I48" i="3"/>
  <c r="H48" i="3"/>
  <c r="G48" i="3"/>
  <c r="J47" i="3"/>
  <c r="I47" i="3"/>
  <c r="J46" i="3"/>
  <c r="I46" i="3"/>
  <c r="H46" i="3"/>
  <c r="G46" i="3"/>
  <c r="J45" i="3"/>
  <c r="I45" i="3"/>
  <c r="H45" i="3"/>
  <c r="G45" i="3"/>
  <c r="J44" i="3"/>
  <c r="I44" i="3"/>
  <c r="H44" i="3"/>
  <c r="G44" i="3"/>
  <c r="I43" i="3"/>
  <c r="H43" i="3"/>
  <c r="G43" i="3"/>
  <c r="J42" i="3"/>
  <c r="I42" i="3"/>
  <c r="H42" i="3"/>
  <c r="G42" i="3"/>
  <c r="J41" i="3"/>
  <c r="I41" i="3"/>
  <c r="H41" i="3"/>
  <c r="G41" i="3"/>
  <c r="J40" i="3"/>
  <c r="I40" i="3"/>
  <c r="H40" i="3"/>
  <c r="G40" i="3"/>
  <c r="J39" i="3"/>
  <c r="I39" i="3"/>
  <c r="H39" i="3"/>
  <c r="G39" i="3"/>
  <c r="J38" i="3"/>
  <c r="I38" i="3"/>
  <c r="H38" i="3"/>
  <c r="G38" i="3"/>
  <c r="J37" i="3"/>
  <c r="I37" i="3"/>
  <c r="H37" i="3"/>
  <c r="G37" i="3"/>
  <c r="J36" i="3"/>
  <c r="I36" i="3"/>
  <c r="H36" i="3"/>
  <c r="G36" i="3"/>
  <c r="J35" i="3"/>
  <c r="I35" i="3"/>
  <c r="H35" i="3"/>
  <c r="G35" i="3"/>
  <c r="J34" i="3"/>
  <c r="I34" i="3"/>
  <c r="H34" i="3"/>
  <c r="G34" i="3"/>
  <c r="J33" i="3"/>
  <c r="I33" i="3"/>
  <c r="H33" i="3"/>
  <c r="G33" i="3"/>
  <c r="J32" i="3"/>
  <c r="I32" i="3"/>
  <c r="H32" i="3"/>
  <c r="G32" i="3"/>
  <c r="J31" i="3"/>
  <c r="I31" i="3"/>
  <c r="H31" i="3"/>
  <c r="G31" i="3"/>
  <c r="J30" i="3"/>
  <c r="I30" i="3"/>
  <c r="H30" i="3"/>
  <c r="G30" i="3"/>
  <c r="J29" i="3"/>
  <c r="I29" i="3"/>
  <c r="H29" i="3"/>
  <c r="G29" i="3"/>
  <c r="J28" i="3"/>
  <c r="I28" i="3"/>
  <c r="H28" i="3"/>
  <c r="G28" i="3"/>
  <c r="J27" i="3"/>
  <c r="I27" i="3"/>
  <c r="H27" i="3"/>
  <c r="G27" i="3"/>
  <c r="J26" i="3"/>
  <c r="I26" i="3"/>
  <c r="H26" i="3"/>
  <c r="G26" i="3"/>
  <c r="J25" i="3"/>
  <c r="I25" i="3"/>
  <c r="H25" i="3"/>
  <c r="G25" i="3"/>
  <c r="J24" i="3"/>
  <c r="I24" i="3"/>
  <c r="H24" i="3"/>
  <c r="G24" i="3"/>
  <c r="J23" i="3"/>
  <c r="I23" i="3"/>
  <c r="H23" i="3"/>
  <c r="G23" i="3"/>
  <c r="J22" i="3"/>
  <c r="I22" i="3"/>
  <c r="H22" i="3"/>
  <c r="G22" i="3"/>
  <c r="J21" i="3"/>
  <c r="I21" i="3"/>
  <c r="H21" i="3"/>
  <c r="G21" i="3"/>
  <c r="J20" i="3"/>
  <c r="I20" i="3"/>
  <c r="H20" i="3"/>
  <c r="G20" i="3"/>
  <c r="J19" i="3"/>
  <c r="I19" i="3"/>
  <c r="H19" i="3"/>
  <c r="G19" i="3"/>
  <c r="J18" i="3"/>
  <c r="I18" i="3"/>
  <c r="H18" i="3"/>
  <c r="G18" i="3"/>
  <c r="J17" i="3"/>
  <c r="I17" i="3"/>
  <c r="H17" i="3"/>
  <c r="G17" i="3"/>
  <c r="J16" i="3"/>
  <c r="I16" i="3"/>
  <c r="H16" i="3"/>
  <c r="G16" i="3"/>
  <c r="J15" i="3"/>
  <c r="I15" i="3"/>
  <c r="H15" i="3"/>
  <c r="G15" i="3"/>
  <c r="J14" i="3"/>
  <c r="I14" i="3"/>
  <c r="H14" i="3"/>
  <c r="G14" i="3"/>
  <c r="J13" i="3"/>
  <c r="I13" i="3"/>
  <c r="H13" i="3"/>
  <c r="G13" i="3"/>
  <c r="J12" i="3"/>
  <c r="I12" i="3"/>
  <c r="H12" i="3"/>
  <c r="G12" i="3"/>
  <c r="J11" i="3"/>
  <c r="I11" i="3"/>
  <c r="H11" i="3"/>
  <c r="G11" i="3"/>
  <c r="J10" i="3"/>
  <c r="I10" i="3"/>
  <c r="H10" i="3"/>
  <c r="G10" i="3"/>
  <c r="J9" i="3"/>
  <c r="I9" i="3"/>
  <c r="H9" i="3"/>
  <c r="G9" i="3"/>
  <c r="J8" i="3"/>
  <c r="I8" i="3"/>
  <c r="H8" i="3"/>
  <c r="G8" i="3"/>
  <c r="J7" i="3"/>
  <c r="I7" i="3"/>
  <c r="H7" i="3"/>
  <c r="G7" i="3"/>
  <c r="J6" i="3"/>
  <c r="I6" i="3"/>
  <c r="H6" i="3"/>
  <c r="G6" i="3"/>
  <c r="J5" i="3"/>
  <c r="I5" i="3"/>
  <c r="H5" i="3"/>
  <c r="G5" i="3"/>
  <c r="J4" i="3"/>
  <c r="I4" i="3"/>
  <c r="H4" i="3"/>
  <c r="G4" i="3"/>
  <c r="J3" i="3"/>
  <c r="I3" i="3"/>
  <c r="H3" i="3"/>
  <c r="G3" i="3"/>
  <c r="I2" i="3"/>
  <c r="H2" i="3"/>
  <c r="G2" i="3"/>
  <c r="J73" i="3" l="1"/>
  <c r="H73" i="3"/>
  <c r="G73" i="3"/>
  <c r="F2" i="2" l="1"/>
  <c r="F3" i="2" l="1"/>
  <c r="F4" i="2"/>
  <c r="F5" i="2"/>
  <c r="F6" i="2"/>
  <c r="P3" i="2" l="1"/>
  <c r="P4" i="2"/>
  <c r="P5" i="2"/>
  <c r="P6" i="2"/>
  <c r="P2" i="2"/>
  <c r="N6" i="2" l="1"/>
  <c r="N5" i="2" l="1"/>
  <c r="N3" i="2"/>
  <c r="N4" i="2"/>
  <c r="N2" i="2"/>
</calcChain>
</file>

<file path=xl/sharedStrings.xml><?xml version="1.0" encoding="utf-8"?>
<sst xmlns="http://schemas.openxmlformats.org/spreadsheetml/2006/main" count="255" uniqueCount="127">
  <si>
    <t>Descrição</t>
  </si>
  <si>
    <t>KM</t>
  </si>
  <si>
    <t xml:space="preserve"> Valor / KM</t>
  </si>
  <si>
    <t>Valor em 10 Meses</t>
  </si>
  <si>
    <t>Valor em 11 Meses</t>
  </si>
  <si>
    <t>Reajuste</t>
  </si>
  <si>
    <t>Valor em 200 dias letivos</t>
  </si>
  <si>
    <t>TRANSPORTE EMERGENCIAL PARA SUPORTE AOS ONIBUS DA PREFEITURA QUANDO OS MESMOS ESTIVEREM EM MANUTENÇÃO OU EM QUALQUER IMPOSSIBILIDADE  PARA TRAFEGAR.</t>
  </si>
  <si>
    <t xml:space="preserve">Veículo com capacidade de até 15 passageiros </t>
  </si>
  <si>
    <t>* Quantidade ilimitada de propostas por transportador, porém o lance será limitado por quantidade de veículos de cada transportador.</t>
  </si>
  <si>
    <t>Informações importantes para o processo licitatório:</t>
  </si>
  <si>
    <t>Rede de ensino</t>
  </si>
  <si>
    <t>Municipal</t>
  </si>
  <si>
    <t>Municipal e Estadual</t>
  </si>
  <si>
    <t>Estadual</t>
  </si>
  <si>
    <t>* Termo da referida KM licitada;</t>
  </si>
  <si>
    <t xml:space="preserve">Municipal </t>
  </si>
  <si>
    <t>Municipal    Estadual</t>
  </si>
  <si>
    <t>Veículo com capacidade de até 15 passageiros</t>
  </si>
  <si>
    <t xml:space="preserve"> Estadual</t>
  </si>
  <si>
    <t>KM TOTAL ANO</t>
  </si>
  <si>
    <t>Transporte Escolar Terceirizado saindo ao lado da Prefeitura Municipal ,com destino a localidade do Boava passando pela  Grota do Cedro, até o encruzo da estrada geral,retornando a EEBM Jarbas Amarante Ferreira e EEIM Joaquim Pereira  e vice e versa. (período vespertino)</t>
  </si>
  <si>
    <t xml:space="preserve">Transporte Escolar Terceirizado saindo de São Joaquim, indo até o Arroio do Pires, passando pela fazenda do Sr. Lauro Zandonadi, retornando as escolas da cidade. (período matutino). </t>
  </si>
  <si>
    <t>Transporte Escolar Terceirizado saindo de São Joaquim indo a  localidade do Despraiado  em frente a escola, retornando as escolas da cidade, ao meio dia retorna a EEBM Attilia Cechinel Nezi, (período matutino e vespertino ).</t>
  </si>
  <si>
    <t>Transporte Escolar Terceirizado saindo da localidade de Santa Isabel, passando pela ponte do Rio Lavatudo, Monte Alegre, Biba, Santa Rita , até São Joaquim, (período matutino).</t>
  </si>
  <si>
    <t>Transporte Escolar Terceirizado saindo do Sumidouro passando pelo Cadete, Vinicolas Malwee, Sanvit e Conti, Lageado Liso indo até EEBM José Saturnino de Souza Oliveira, período matutino. Período Vespertino saindo do Cadete, passando pelas Vinicolas Conti, Sanvit, Tio Daia, encruzo Quinta Santa Maria e   passando pela Fazenda Bom Sucesso.</t>
  </si>
  <si>
    <t xml:space="preserve">Transporte Escolar Terceirizado saindo do sumidouro e arredores até a estrada geral, período vespertino ( O veículo saí de São Joaquim inicia contagem do Km  a partir da entrada da fazenda do Senhor Joaquim Anacleto).                                </t>
  </si>
  <si>
    <t>Transporte Escolar Terceirizado saindo da fazenda Domingos Borges, até a localidade de três pedrinhas passando pela fazenda do Senhor Valtamir Vieira Figueiredo, (período matutino).</t>
  </si>
  <si>
    <t>Transporte Escolar Terceirizado saindo da fazenda do Senhor  Flavio Martins,vindo até as escolas da cidade,  (período vespertino).</t>
  </si>
  <si>
    <t xml:space="preserve">Transporte Escolar Terceirizado  saindo  da localidade do  Despraiado e arredores  passando pelas residências dos Senhores Vilmar Zanete, Everaldo Rodrigues, Manoel Cassemiro, Adenilson Matos e Francisco Padilha Dom do Amaral no (período matutino e vespertino). </t>
  </si>
  <si>
    <t xml:space="preserve">Transporte Escolar Terceirizado  saindo da localidade do Luizinho de frente a EEBM João Paulo Carvalho, até as escolas da cidade  e vice e versa  (período matutino). </t>
  </si>
  <si>
    <t xml:space="preserve">Transporte Escolar Terceirizado  saindo do  Fundo da Lamoa e arredores passando pelo  Boava e vindo até as escolas da cidade, ( período matutino). </t>
  </si>
  <si>
    <t xml:space="preserve">Transporte Escolar Terceirizado saindo da Fazenda do Senhor Narcizo, São Paulo Velho, até a estrada geral da localidade do Despraiado, (período vespertino). </t>
  </si>
  <si>
    <t xml:space="preserve">Transporte Escolar Terceirizado saindo da localidade  dos Baios, Invernadinha, passando pela fazenda do Senhor Lauro Zandonadi vindo até a localidade de Corujas,  Arroio do Pires, em direção as escolas da cidade no (período matutino). </t>
  </si>
  <si>
    <t xml:space="preserve">Transporte Escolar Terceirizado saindo da entrada do pomar do Senhor Rogério Pereira- Pirata (Campo do Gado/ Varginha),  vindo até as escolas da cidade no (período matutino) . </t>
  </si>
  <si>
    <t>Transporte Escolar Terceirizado saindo da localidade de São Miguel do Caiamba até a antiga propriedade do Sr. Tonico Preto e vice versa, (periodo matutino).</t>
  </si>
  <si>
    <t>Transporte Escolar Terceirizado saindo de frente a prefeitura até o britador Batalhão retornando a cidade com alunos das escolas estaduais, periodo matutino e periodo vespertino mesmo trajeto, seguindo para a EEBM Jarbas Amarante Ferreira ( Boava ), com alunos da rede pública municipal.</t>
  </si>
  <si>
    <t xml:space="preserve">Transporte Escolar Terceirizado saindo da propriedade do Senhor Jorge Luiz Nunes, passando pelo senhor Valdeci Marafigo Seifert, Tito Cordova, indo até a ponte do Rio São Mateus, retornando a residência do mesmo, (periodo matutino). </t>
  </si>
  <si>
    <t>veículo</t>
  </si>
  <si>
    <t>IPCA</t>
  </si>
  <si>
    <t>Dif 2020/2021</t>
  </si>
  <si>
    <t xml:space="preserve">Transporte Escolar Terceirizado  saindo de São Joaquim , até a localidade do Boava Fundo da Lamoa e arredores, retornando a EEBM Jarbas Amarante Ferreira, no período vespertino, e  no período matutino saindo do Fundo da Grota do Cedro até a localidade do Boava passando pela fazenda do Senhor Edézio Guimarães. </t>
  </si>
  <si>
    <t xml:space="preserve">Transporte Escolar Terceirizado  saindo da localidade de Santa Isabel,  ponte do Rio Lavatudo, Monte Alegre, Biba, Santa Rita , até as escolas da cidade alunos do Ensino Médio, (período noturno). </t>
  </si>
  <si>
    <t>Transporte Escolar Terceirizado saindo do pomar do Sr.Evandro Amaral, passando pelo sitio do Sr Edimundo Goulart, seguindo até a estrada geral da localidade da Estância do Meio, periodo matutino.</t>
  </si>
  <si>
    <t>Transporte Escolar Terceirizado saindo da estrada geral da localidade da Estância do Meio, passando pela localidade da Chapada Bonita, seguindo até a fazenda dos Faveros, retornando a estrada geral, periodo matutino.</t>
  </si>
  <si>
    <t xml:space="preserve">Transporte Escolar Terceirizado saindo de São Joaquim até britador Batalhão e vice versa periodo matutino desmenbramento devido excesso do número de alunos transportados no veiculo Ônibus que transporta alunos das escolas estaduais. (período matutino) </t>
  </si>
  <si>
    <t>Transporte Escolar saindo da Invernada da Cadeia, fazenda do Sr José Wilson Schilisting, indo até a EEBM Maria Aparecida Nunes, localidade São Sebastião do Arvoredo.</t>
  </si>
  <si>
    <t>Transporte Escolar Terceirizado, saindo dfo Sítio do Sr Roberto Carlos de Souza seguindo até o ponto de ônibus Sítio do Sr Esmael, período matutino,</t>
  </si>
  <si>
    <t>Estadual   Municipal</t>
  </si>
  <si>
    <t>Transporte Escolar saindo da fazenda do Sr Adriando de Oliveira indo até a propriedade do Sr Jair Neto, retornando até a SC 114,período matutino</t>
  </si>
  <si>
    <t>Obs. Todas as linhas estão sujeitas a medição da quilometragem, alteração para mais ou para menos, também podento sofrer alteração como: transferêcia, desistência ou matrícula de novos alunos.</t>
  </si>
  <si>
    <t>https://preco.anp.gov.br/</t>
  </si>
  <si>
    <t>https://preco.anp.gov.br/include/Resumo_Mensal_Index.asp</t>
  </si>
  <si>
    <t>Veículo com capacidade acima de 42 passageiros</t>
  </si>
  <si>
    <t>Veículo com capacidade de 04 passageiros</t>
  </si>
  <si>
    <t>Veículo com capacidade de no mínimo 12 passageiros</t>
  </si>
  <si>
    <t xml:space="preserve">Veículo com capacidade de no mínimo 15 passageiros </t>
  </si>
  <si>
    <t>Veículo com capacidade de no mínimo 25 passageiros</t>
  </si>
  <si>
    <t>IPCA 5,90%</t>
  </si>
  <si>
    <t xml:space="preserve"> Veículo com capacidade de no mínimo 12 passageiros - 02 veículos</t>
  </si>
  <si>
    <t>Veículo Adaptado com capacidade de no minimo 25 passageiros</t>
  </si>
  <si>
    <t xml:space="preserve">Transporte Escolar Terceirizado  saindo do Pomar do Senhor Barroso, Campo do Gado e arredores, até a localidade do Cruzeiro, período matutino e vespertino. </t>
  </si>
  <si>
    <t>Veículo com capacidade de no mínimo 42 passageiros</t>
  </si>
  <si>
    <t>2023 - combustível</t>
  </si>
  <si>
    <t>Transporte Escolar Terceirizado saindo da localidade de São João do Pelotas ( Honorato) passando na localidade de São Sebastião do Arvoredo, indo até a localidade de São Francisco Xavier e retornando a São Joaquim, alunos do Ensino Médio  Noturno (período noturno).</t>
  </si>
  <si>
    <t>* Entrega e conferência da proposta e da documentação inclusive a do veículo anterior ao dia da licitação;</t>
  </si>
  <si>
    <t xml:space="preserve">* Licitantes que entregarem a proposta e derem lance até a quantidade de veículos que possuirem, deverão declinar das demais propostas em, caso não o façam e forem contemplados por mais linhas, não poderão desistir do item, sendo assim serão penalizados; conforme o edital com multa que equivale de 1% à 10% do valor da proposta.  </t>
  </si>
  <si>
    <t>* Os licitantes deverão apresentar vistoria veícular de empresas especializada em Transporte escolar;</t>
  </si>
  <si>
    <t>* A Fiscalização do veículo será feita na assinatura do contrato;</t>
  </si>
  <si>
    <t>* A prestação de servíços não poderá iniciar antes da assinatura do contrato, caso contrario não será efetivado pagamento;</t>
  </si>
  <si>
    <t>* Adaptar o veículo quanto a obrigatoriedade dos educandos com 04 anos na Educação Infantil;</t>
  </si>
  <si>
    <t>* Os veículos do Transporte Escolar Adaptados para alunos portadores de necessidades especiais;</t>
  </si>
  <si>
    <t>* Fazer conferência de toda a KM licitada; e estar ciente das condições das estradas;</t>
  </si>
  <si>
    <t>*Solicitar de todos os terceirizados o Atestado de Frequência dos alunos da rede municipal e estadual;</t>
  </si>
  <si>
    <t>* Todas as linhas passarão por nova medição durante o ano letivo;</t>
  </si>
  <si>
    <t>* Seguir as medidadas do Plano de Contigência Municipal, conforme Diretrizes do Transporte Escolar;</t>
  </si>
  <si>
    <t>Transporte Escolar Terceirizado saindo da localidade de São João de Pelotas, passando pela volta da couve e o distrito de  São Sebastião do  Arvoredo, Invernada da Cadeia, antiga fazenda Sr. Simplicio, até São Joaquim nas escolas da cidade, (período matutino).</t>
  </si>
  <si>
    <t xml:space="preserve">Transporte Escolar Terceirizado saindo da EEBM José Saturnino de Souza e Oliveira na localidade de Pericó passando pelo Cruzeiro, em direção  as  escolas da cidade, sendo  02 veículos ônibus para esta linha, ( período matutino e vespertino). </t>
  </si>
  <si>
    <t xml:space="preserve">Transporte Escolar Terceirizado saindo da EEBM José Saturnino de Souza e Oliveira na localidade de Pericó passando pelo Cruzeiro, em direção  as  escolas da cidade. ( período noturno). </t>
  </si>
  <si>
    <t xml:space="preserve">Transporte Escolar Terceirizado saindo da rodovia SC 114, passando pela fazenda do Senhor Alfeu Sá, e pela comunidade de Morros Altos até a antiga propriedade do Senhor Tonico Preto retornando a SC 114, (período matutino) </t>
  </si>
  <si>
    <t>Veículo com capacidade de no mínimo 15passageiros</t>
  </si>
  <si>
    <t>Transporte Escolar Terceirizado saindo SC 114 indo até a fazenda do Senhor João Cesar Silveira, passanso pelo Senhor Miguel da Roça indo até o Biba SC 114 nos periodos matutino, vespertino e noturno.</t>
  </si>
  <si>
    <t xml:space="preserve">Transporte Escolar Terceirizado  saindo da Várzea, passando pela fazenda da Ramada, localidade do Bentinho, Fazenda Cáiapia, vindo até as escolas de São Joaquim, período matutino. (Aluno Especial veículo adaptado) </t>
  </si>
  <si>
    <t>Transporte Escolar Terceirizado saindo da cidade, próximo a prefeitura municipal indo até a entrada de Morros Altos acesso Vinicola Vivalti, passando pelo pomar Filipe, Vinicola Morro do Vento, fazenda Butiá, até barracão Emillio Delabruna, retornando as escolas da cidade, (período matutino).(Aluno Especial carro adaptado).</t>
  </si>
  <si>
    <t xml:space="preserve">Transporte Escolar Terceirizado, saindo da localidade de São Miguel do Caiamba, passando pela fazenda do Sr Bitão, Bruno Figueiroa em direção a localidade de Santa Isabel na EEBM João Inácio de Melo, período vespertino. </t>
  </si>
  <si>
    <t>Transporte Escolar Terceirizado saindo da  fazenda colégio, passando pelo pomar do Sr. Juca Goulart, pomar do Sr. Joaquim, pomar Claudio Rico e Guilherme até a estrada geral SC 114, Santo Antão. (período matutino e vespertino).</t>
  </si>
  <si>
    <r>
      <t>Transporte Escolar Terceirizado saindo da Fazenda dos Abatt, passando pela antiga Serraria Cruz de Malta, passando pela localidade da Chapada Bonita na fazenda do Senhor João Thomaz, e pela propriedade da Senhora Maria Helena Arruda, em direção as escolas da cidade, (período matutino).</t>
    </r>
    <r>
      <rPr>
        <sz val="9"/>
        <color rgb="FFC00000"/>
        <rFont val="Bookman Old Style"/>
        <family val="1"/>
      </rPr>
      <t/>
    </r>
  </si>
  <si>
    <t>Transporte Escolar Terceirizado  saindo da capela da localidade do Luizinho, passando na Fazenda do Senhor Fernando Rissi, passando pelo Sr Ronaldo Padilha até a EEBM João Paulo Carvalho,(levando  alunos das escolas estaduais) seguindo pelos Mesquitas até a serraria seis  e retornando novamente a EEBM João Paulo Carvalho, com os alunos da rede municipal.(período matutino)</t>
  </si>
  <si>
    <t xml:space="preserve">Transporte Escolar Terceirizado saindo da localidade do Luizinho de frente a EEBM Joao Paulo Carvalho, passando na propriedade do senhor José Nerci seguindo para  localidade do Boava,  até as escolas da cidade  e vise-versa, no período noturno. </t>
  </si>
  <si>
    <t>Transporte Escolar Terceirizado saindo da SC 114, indo até a Fazenda Palmas I e II, pomar Paulo Ida e Dall Fruta, Vinicola Leoni, fazenda do  Sr. Djalma Palma retornando a Vinicola Leoni, passando pelo pomar do Sr. Inacio Domeciano, indo até a fazenda Vila Francioni e retornando a BR vindo até  as escolas da cidade. (período matutino).</t>
  </si>
  <si>
    <t>Transporte Escolar Terceirizado saindo do Pomar do Sr. Edinei, passando pela Lagoinha, Sr. Santo Tasca, e pela fazenda do Sr Inácio Ezequiel, Marizon até a EEBM José Saturnino de Souza e Oliveira da localidade de Pericó, (período matutino).</t>
  </si>
  <si>
    <t xml:space="preserve">Transporte Escolar Terceirizado saindo da fazenda  Varginha  do Cruzeiro passando pela Fazenda do Senhor Eugenio Hugen Pagani, até o trevo da localidade do Cruzeiro, indo até o pomar do Sr.Tulinho Matos , até a entrada do Rincão do Tigre finalizando na entrada da propriedade do Sr Rogério Pereira Pirata. (período matutino). </t>
  </si>
  <si>
    <t>Transporte Escolar Terceirizado, saindo do bairro São José em direção a localidade do boava, passando no pomar  da  empresa Mareli, indo até a fazenda dos Back, passando no Sitio do Senhor Rodrigo, em direção a EEBM Jarbas Amarante Ferreira e EEIM Joaquim Pereira,  (período vespertino).</t>
  </si>
  <si>
    <t>Transporte Escolar Terceirizado saindo dos Arredores de São Francisco Xavier, até a escola  da mesma localidade EM Luiz Waltricke Matos e saindo da localidade de São Francisco Xavier até a Ponte  da Goiabeira período matutino e vespertino.</t>
  </si>
  <si>
    <t>Transporte escolar Terceirizado saindo da localidade do Cruzeiro, passando pelas residências dos Senhores Juca e Edson, indo até os Clementes, passando pela residencia do Sr. Joelson e voltando a localidade do Cruzeiro. (período matutino e vespertino, (Escolas Estaduais e Municipais)</t>
  </si>
  <si>
    <t>Veículo com capacidade de 12 passageiros</t>
  </si>
  <si>
    <t xml:space="preserve">Transporte Escolar Terceirizado  saindo dos Baios , passando pelo Pomar do Sr. Alvori Cassão, indo até a localidade de Morro grande no periodo matunino, até a  EEBM Attília Cechinel Nezi na localidade do Despraiado,  período matutino e vespertino. ( Obs: no período matutino os alunos são da rede estadual)  </t>
  </si>
  <si>
    <t>Transporte Escolar Terceirizado saindo da localidade do Cadete, passando pelas fazendas dos Senhores Segui, Fidelis,Barbosa,Sodré, José Dimas, Isac, até a ponte do Rio Lavatudo, até a localidade de Santa Isabel, periodo vespertino.</t>
  </si>
  <si>
    <t>Transporte Escolar Terceirizado saindo da Fazenda Colégio, até a estrada geral da localidade da Estância do Meio,vindo até as escolas da cidade  (período matutino).</t>
  </si>
  <si>
    <t>Transporte Escolar Terceirizado  saindo da fazenda mantiqueira, indo até a estrada geral da localidade do Despraiado alunos da EEBM Attilia Cechinel Nezi, (período vespertino).</t>
  </si>
  <si>
    <t>Transporte Escolar Terceirizado  saindo da localidade do Morro Grande, sitio Senhora Silvana Muniz, passando pela fazenda dos Senhores, Jair Dom, Ari Dom, indo até a propriedade da Senhora Angélica até a estrada Geral, indo até a EEBM Attília Cechinel Nezi na localidade do Despraiado (período vespertino).</t>
  </si>
  <si>
    <t xml:space="preserve">Transporte Escolar Terceirizado saindo da localidade de Santa Isabel, Costa do Rio Lavatudo, passando pelas fazendas dos Senhores Zani Fabre, Rogério de Souza, Nazareno, indo até a EEBM João Inácio de Melo,(período vespertino). </t>
  </si>
  <si>
    <t>Transporte Escolar Terceirizado saindo da Fazenda Santa Julia e arredores, passando pelo sítio dos Abatt e Guimarães, fazenda Jani, indo até a EEBM Octávio Antunes de Souza localidade do Bentinho. (período matutino).</t>
  </si>
  <si>
    <t>Transporte Escolar terceirizado saindo da propriedade do Senhor Agnaldo, passando pelo sitio do Senhor Dimas, retornando ao aeroporto indo até o pomar do Senhor Marcos Sato, seguindo até as escolas da cidade, municipais e estaduais, periodo matutino.</t>
  </si>
  <si>
    <t xml:space="preserve">Transporte Escolar Terceirizado  saindo dos Baios passando pelo Posto Fiscal, propriedade do Senhor José Nerci, seguindo pela Invernadinha até  E.E.B.M.Jarbas Amarante Ferreira localidade do Boava (período vespertino). </t>
  </si>
  <si>
    <t xml:space="preserve">Transporte Escolar Terceirizado saindo do  Pinhal, passando nas propriedades dos Senhores Arantes Borges, Givanildo Donizete Cabral,  Joaquim Godinho Filho, até a EEBM José Saturnino de Souza e Oliveira na localidade do Pericó. (período matutino). </t>
  </si>
  <si>
    <t>Transporte Escolar terceirizado, saindo da Fazenda Nova Esperança até a estrada geral da localidade de São João do Pelotas, passando pela capela da mesma localidade, indo sentido a Brusca, indo até a propriedade da Senhora Glória, Senhor Adenir da Rosa, indo até o Farrapo, periodo matutino.</t>
  </si>
  <si>
    <t>Transporte Escolar terceirizado saindo da Propriedade do Sr. Manoel Carvalho, seguindo até a  fazenda II do Senhor Marcos Pagani e pomar do Senhor Laerte Guimarães, retornado a estrada geral, periodo matutino.</t>
  </si>
  <si>
    <t xml:space="preserve">Transporte Escolar Terceirizado  saindo do Fundo do Alecrim , passando pelos pomares dos Senhores Anselmo, Suzin, Marcos Pagani, Laerte Guimarães, até EEBM Octávio Antunes de Souza na localidade do Bentinho, (período matutino). </t>
  </si>
  <si>
    <t>Estadual e Municipal</t>
  </si>
  <si>
    <t>Transporte Escolar Terceirizado saindo da rodovia Sc 114 em direção a Fazenda Domingos Borges, indo a té o portão do sitio do Senhor Valtamir de Figueiredo, retornando a SC 114, seguindo a propriedade da Senhora Andressa indo até a EM Luiz Waltricke Matos, periodo vespertino.</t>
  </si>
  <si>
    <t xml:space="preserve">Transporte Escolar Terceirizado  saindo do Barracão do Senhor Carlinhos,passando pela fazenda João Dom em direção a capela de São João do Pelotas. </t>
  </si>
  <si>
    <t>Transporte Escolar Terceirizado saindo da fazenda do Senhor Ciro Marcelino Costa,  passando no sítio do Eraldo e, posteriormente pelo sítio Três Lagoas, indo até a localidade de São Sebastião do Arvoredo, (período matutino)</t>
  </si>
  <si>
    <t>l</t>
  </si>
  <si>
    <t>Transporte Escolar Terceirizado saindo do sitio Nova Esperança, indo até a capela da localidade de São João do Pelotas, passando no sitio da Senhora Marli, retornando a Fazenda Vista Alegre, indo até a Brusca, sitio Adilson Castelo e finalizando nos Amarelo, periodo matutino.</t>
  </si>
  <si>
    <t>IPCA 3,748%</t>
  </si>
  <si>
    <t>Diferença reajustada
2023/2024</t>
  </si>
  <si>
    <t xml:space="preserve">Transporte Escolar Terceirizado saindo da propriedade do Sr. Joaquim Aques, Fundo do Boava, passando pela fazenda do Senhor Rogério Gonçavez indo o sitio do Senhor Edinho, retornando a estrada geral e indo até a fazenda do Senhor Valdoir, em seguida indo a propriedade do Senhor Anacleto Rosa, posteriormente ao Senhor Wachiton Padilha, passando na propriedade do Senhor David Figueiredo, indo até a EEBM João Paulo Carvalho na localidade do Luizinho, periodo matutino. </t>
  </si>
  <si>
    <t xml:space="preserve">     Veículo</t>
  </si>
  <si>
    <t xml:space="preserve">* Idade maxíma do veículo de 18 anos Ano 2006 / Modelo 2006 Regulamentação PNATE/FNDE </t>
  </si>
  <si>
    <t xml:space="preserve">Transporte Escolar Terceirizado saindo da localidade de Criuvas, passando pelas residências dos Senhores, Marcos Maravai, Isac Domessiano, Diego Nesi, Julio Cesar,Aroldo Cechinel, Marcio Cechinel,e arredores até EEBM Attília Cechinel Nezi ida e volta, período vespertino e matutino com os alunos do ensino médio. </t>
  </si>
  <si>
    <t>Transporte Escolar terceirizado saindo propriedade do Senhor Salézio José Martins seguindo até a estrada geral da localidade da Estância do Meio, periodo matutino.</t>
  </si>
  <si>
    <t>Transporte Escolar Terceirizado  saindo da localidade de São Sebastião da Varzea, indo até a fazenda Cirilo Palma, passando pela propriedade do Senhor Marconi Camargo, em direção a EEBM Octávio Antunes de Souza e vice e versa, (período matutino).</t>
  </si>
  <si>
    <t>Transporte Escolar Terceirizado saindo do Distrito de Santa Isabel, passando pelo pomar do Pirata ,localidade Fundo dos Fernandes, passando tbm pela propriedade de Gilson Zanete, retornando a localidade de Santa Isabel. (período vespertino)</t>
  </si>
  <si>
    <t>Transporte escolar Terceirizado saindo da SC 110 indo até a fazenda dos Macari e arredores, retornando a SC sentido a Urubici e finalizando na entrada da propriedade do Sr Rogério Pereira Pirata, periodo matutino e vespertino.</t>
  </si>
  <si>
    <r>
      <t>*</t>
    </r>
    <r>
      <rPr>
        <b/>
        <sz val="14"/>
        <rFont val="Bookman Old Style"/>
        <family val="1"/>
      </rPr>
      <t xml:space="preserve"> Caso haja alteração do valor do combustível será necessário o reequilíbrio financeiro de acordo com o percentual.</t>
    </r>
  </si>
  <si>
    <r>
      <t xml:space="preserve">Transporte Escolar Terceirizado  saindo da  Fazenda São Luiz, passando pela localidade do Boqueirão, Três Pedrinhas, Fazenda São Pedro no Morro do Vento, indo até o distrito de São Sebastião do Arvoredo (Período matutino) </t>
    </r>
    <r>
      <rPr>
        <b/>
        <sz val="11"/>
        <rFont val="Bookman Old Style"/>
        <family val="1"/>
      </rPr>
      <t>OBS: VEÍCULO ADAPTADO PARA ATENDER ALUNO ESPECIAL, ANO LETIVO DE 2024.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</si>
</sst>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21" x14ac:knownFonts="1">
    <font>
      <sz val="11"/>
      <color theme="1"/>
      <name val="Calibri"/>
      <family val="2"/>
      <scheme val="minor"/>
    </font>
    <font>
      <sz val="11"/>
      <color theme="1"/>
      <name val="Calibri"/>
      <family val="2"/>
      <scheme val="minor"/>
    </font>
    <font>
      <sz val="12"/>
      <color theme="1"/>
      <name val="Bookman Old Style"/>
      <family val="1"/>
    </font>
    <font>
      <sz val="11"/>
      <name val="Calibri"/>
      <family val="2"/>
      <scheme val="minor"/>
    </font>
    <font>
      <sz val="11"/>
      <color rgb="FF00B050"/>
      <name val="Calibri"/>
      <family val="2"/>
      <scheme val="minor"/>
    </font>
    <font>
      <b/>
      <sz val="11"/>
      <name val="Bookman Old Style"/>
      <family val="1"/>
    </font>
    <font>
      <sz val="9"/>
      <color theme="1"/>
      <name val="Calibri"/>
      <family val="2"/>
      <scheme val="minor"/>
    </font>
    <font>
      <sz val="9"/>
      <color rgb="FF00B050"/>
      <name val="Calibri"/>
      <family val="2"/>
      <scheme val="minor"/>
    </font>
    <font>
      <sz val="9"/>
      <color rgb="FFFF0000"/>
      <name val="Calibri"/>
      <family val="2"/>
      <scheme val="minor"/>
    </font>
    <font>
      <sz val="12"/>
      <name val="Bookman Old Style"/>
      <family val="1"/>
    </font>
    <font>
      <sz val="9"/>
      <name val="Calibri"/>
      <family val="2"/>
      <scheme val="minor"/>
    </font>
    <font>
      <sz val="9"/>
      <color rgb="FFC00000"/>
      <name val="Bookman Old Style"/>
      <family val="1"/>
    </font>
    <font>
      <sz val="11"/>
      <name val="Bookman Old Style"/>
      <family val="1"/>
    </font>
    <font>
      <sz val="11"/>
      <color rgb="FFFF0000"/>
      <name val="Calibri"/>
      <family val="2"/>
      <scheme val="minor"/>
    </font>
    <font>
      <sz val="10"/>
      <name val="Bookman Old Style"/>
      <family val="1"/>
    </font>
    <font>
      <b/>
      <sz val="10"/>
      <name val="Bookman Old Style"/>
      <family val="1"/>
    </font>
    <font>
      <sz val="10"/>
      <color theme="1"/>
      <name val="Bookman Old Style"/>
      <family val="1"/>
    </font>
    <font>
      <b/>
      <sz val="14"/>
      <name val="Bookman Old Style"/>
      <family val="1"/>
    </font>
    <font>
      <u/>
      <sz val="11"/>
      <color theme="10"/>
      <name val="Calibri"/>
      <family val="2"/>
      <scheme val="minor"/>
    </font>
    <font>
      <sz val="14"/>
      <name val="Bookman Old Style"/>
      <family val="1"/>
    </font>
    <font>
      <b/>
      <sz val="14"/>
      <color theme="1"/>
      <name val="Bookman Old Style"/>
      <family val="1"/>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18" fillId="0" borderId="0" applyNumberFormat="0" applyFill="0" applyBorder="0" applyAlignment="0" applyProtection="0"/>
  </cellStyleXfs>
  <cellXfs count="85">
    <xf numFmtId="0" fontId="0" fillId="0" borderId="0" xfId="0"/>
    <xf numFmtId="44" fontId="0" fillId="0" borderId="0" xfId="0" applyNumberFormat="1"/>
    <xf numFmtId="0" fontId="2" fillId="0" borderId="1" xfId="0" applyFont="1" applyFill="1" applyBorder="1" applyAlignment="1">
      <alignment horizontal="center" vertical="center" wrapText="1"/>
    </xf>
    <xf numFmtId="44" fontId="2" fillId="0" borderId="1" xfId="1" applyFont="1" applyFill="1" applyBorder="1" applyAlignment="1">
      <alignment horizontal="center" vertical="center" wrapText="1"/>
    </xf>
    <xf numFmtId="44" fontId="2" fillId="0" borderId="3" xfId="1" applyFont="1" applyFill="1" applyBorder="1" applyAlignment="1">
      <alignment horizontal="center" vertical="center" wrapText="1"/>
    </xf>
    <xf numFmtId="0" fontId="14" fillId="0" borderId="1" xfId="0" applyFont="1" applyFill="1" applyBorder="1" applyAlignment="1">
      <alignment horizontal="center" vertical="center" wrapText="1"/>
    </xf>
    <xf numFmtId="9" fontId="0" fillId="0" borderId="0" xfId="0" applyNumberFormat="1"/>
    <xf numFmtId="0" fontId="18" fillId="0" borderId="0" xfId="2"/>
    <xf numFmtId="2"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4" fontId="5" fillId="0" borderId="1" xfId="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4" xfId="0"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44" fontId="15" fillId="0" borderId="1" xfId="1" applyFont="1" applyFill="1" applyBorder="1" applyAlignment="1">
      <alignment horizontal="center" vertical="center" wrapText="1"/>
    </xf>
    <xf numFmtId="0" fontId="15" fillId="0" borderId="5" xfId="1" applyNumberFormat="1" applyFont="1" applyFill="1" applyBorder="1" applyAlignment="1">
      <alignment horizontal="center" vertical="center" wrapText="1"/>
    </xf>
    <xf numFmtId="44" fontId="15" fillId="0" borderId="5" xfId="1"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2" fontId="15" fillId="0" borderId="0" xfId="0" applyNumberFormat="1" applyFont="1" applyFill="1" applyBorder="1" applyAlignment="1">
      <alignment horizontal="center" vertical="center" wrapText="1"/>
    </xf>
    <xf numFmtId="44" fontId="15" fillId="0" borderId="0" xfId="1" applyFont="1" applyFill="1" applyBorder="1" applyAlignment="1">
      <alignment horizontal="center" vertical="center" wrapText="1"/>
    </xf>
    <xf numFmtId="0" fontId="15" fillId="0" borderId="0" xfId="1"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6" fillId="0" borderId="0" xfId="0" applyFont="1" applyFill="1"/>
    <xf numFmtId="0" fontId="0" fillId="0" borderId="0" xfId="0" applyFill="1"/>
    <xf numFmtId="0" fontId="7" fillId="0" borderId="0" xfId="0" applyFont="1" applyFill="1"/>
    <xf numFmtId="0" fontId="3" fillId="0" borderId="0" xfId="0" applyFont="1" applyFill="1"/>
    <xf numFmtId="0" fontId="5" fillId="0" borderId="0" xfId="0" applyFont="1" applyFill="1" applyBorder="1" applyAlignment="1">
      <alignment horizontal="center" vertical="center"/>
    </xf>
    <xf numFmtId="2" fontId="5" fillId="0" borderId="0" xfId="0" applyNumberFormat="1" applyFont="1" applyFill="1" applyBorder="1" applyAlignment="1">
      <alignment horizontal="center" vertical="center" wrapText="1"/>
    </xf>
    <xf numFmtId="44" fontId="5" fillId="0" borderId="0" xfId="1" applyFont="1" applyFill="1" applyBorder="1" applyAlignment="1">
      <alignment horizontal="center" vertical="center" wrapText="1"/>
    </xf>
    <xf numFmtId="0" fontId="5" fillId="0" borderId="0" xfId="1"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17" fillId="0" borderId="0" xfId="0" applyFont="1" applyFill="1" applyAlignment="1">
      <alignment horizontal="left" vertical="center"/>
    </xf>
    <xf numFmtId="2" fontId="17" fillId="0" borderId="0" xfId="0" applyNumberFormat="1" applyFont="1" applyFill="1" applyBorder="1" applyAlignment="1">
      <alignment horizontal="center" vertical="center" wrapText="1"/>
    </xf>
    <xf numFmtId="44" fontId="17" fillId="0" borderId="0" xfId="1" applyFont="1" applyFill="1" applyBorder="1" applyAlignment="1">
      <alignment horizontal="center" vertical="center" wrapText="1"/>
    </xf>
    <xf numFmtId="0" fontId="17" fillId="0" borderId="0" xfId="1" applyNumberFormat="1" applyFont="1" applyFill="1" applyBorder="1" applyAlignment="1">
      <alignment horizontal="center" vertical="center" wrapText="1"/>
    </xf>
    <xf numFmtId="0" fontId="17" fillId="0" borderId="0" xfId="0" applyFont="1" applyFill="1" applyAlignment="1">
      <alignment horizontal="center" vertical="center"/>
    </xf>
    <xf numFmtId="0" fontId="12" fillId="0" borderId="0" xfId="0" applyFont="1" applyFill="1" applyAlignment="1">
      <alignment horizontal="center" vertical="center"/>
    </xf>
    <xf numFmtId="2" fontId="17" fillId="0" borderId="0" xfId="0" applyNumberFormat="1" applyFont="1" applyFill="1" applyAlignment="1">
      <alignment horizontal="center" vertical="center"/>
    </xf>
    <xf numFmtId="44" fontId="17" fillId="0" borderId="0" xfId="1" applyFont="1" applyFill="1" applyAlignment="1">
      <alignment horizontal="center" vertical="center"/>
    </xf>
    <xf numFmtId="0" fontId="17" fillId="0" borderId="0" xfId="1" applyNumberFormat="1" applyFont="1" applyFill="1" applyAlignment="1">
      <alignment horizontal="center" vertical="center"/>
    </xf>
    <xf numFmtId="0" fontId="17" fillId="0" borderId="0" xfId="0" applyNumberFormat="1" applyFont="1" applyFill="1" applyAlignment="1">
      <alignment horizontal="center" vertical="center"/>
    </xf>
    <xf numFmtId="44" fontId="17" fillId="0" borderId="0" xfId="0" applyNumberFormat="1" applyFont="1" applyFill="1" applyAlignment="1">
      <alignment horizontal="center" vertical="center"/>
    </xf>
    <xf numFmtId="0" fontId="17" fillId="0" borderId="0" xfId="0" applyFont="1" applyFill="1" applyAlignment="1">
      <alignment vertical="center"/>
    </xf>
    <xf numFmtId="0" fontId="12" fillId="0" borderId="0" xfId="0" applyFont="1" applyFill="1" applyAlignment="1">
      <alignment horizontal="right" vertical="center"/>
    </xf>
    <xf numFmtId="0" fontId="17" fillId="0" borderId="0" xfId="0" applyFont="1" applyFill="1" applyAlignment="1">
      <alignment horizontal="right" vertical="center"/>
    </xf>
    <xf numFmtId="0" fontId="19" fillId="0" borderId="0" xfId="0" applyFont="1" applyFill="1" applyAlignment="1">
      <alignment horizontal="center" vertical="center"/>
    </xf>
    <xf numFmtId="2" fontId="19" fillId="0" borderId="0" xfId="0" applyNumberFormat="1" applyFont="1" applyFill="1" applyAlignment="1">
      <alignment horizontal="center" vertical="center"/>
    </xf>
    <xf numFmtId="44" fontId="19" fillId="0" borderId="0" xfId="1" applyFont="1" applyFill="1" applyAlignment="1">
      <alignment horizontal="center" vertical="center"/>
    </xf>
    <xf numFmtId="0" fontId="19" fillId="0" borderId="0" xfId="0" applyNumberFormat="1" applyFont="1" applyFill="1" applyAlignment="1">
      <alignment horizontal="center" vertical="center"/>
    </xf>
    <xf numFmtId="0" fontId="9" fillId="0" borderId="0" xfId="0" applyFont="1" applyFill="1" applyAlignment="1">
      <alignment horizontal="center" vertical="center"/>
    </xf>
    <xf numFmtId="0" fontId="2" fillId="0" borderId="0" xfId="0" applyFont="1" applyFill="1" applyAlignment="1">
      <alignment horizontal="center" vertical="center"/>
    </xf>
    <xf numFmtId="2" fontId="2" fillId="0" borderId="0" xfId="0" applyNumberFormat="1" applyFont="1" applyFill="1" applyAlignment="1">
      <alignment horizontal="center" vertical="center"/>
    </xf>
    <xf numFmtId="44" fontId="2" fillId="0" borderId="0" xfId="1" applyFont="1" applyFill="1" applyAlignment="1">
      <alignment horizontal="center" vertical="center"/>
    </xf>
    <xf numFmtId="0" fontId="2" fillId="0" borderId="0" xfId="0" applyNumberFormat="1" applyFont="1" applyFill="1" applyAlignment="1">
      <alignment horizontal="center" vertical="center"/>
    </xf>
    <xf numFmtId="44" fontId="0" fillId="0" borderId="0" xfId="1" applyFont="1"/>
    <xf numFmtId="0" fontId="14" fillId="0" borderId="1" xfId="0" applyFont="1" applyFill="1" applyBorder="1" applyAlignment="1">
      <alignment horizontal="justify" vertical="center" wrapText="1"/>
    </xf>
    <xf numFmtId="44" fontId="14" fillId="0" borderId="1" xfId="1" applyFont="1" applyFill="1" applyBorder="1" applyAlignment="1">
      <alignment horizontal="right" vertical="center" wrapText="1"/>
    </xf>
    <xf numFmtId="44" fontId="14" fillId="0" borderId="1" xfId="1" applyFont="1" applyFill="1" applyBorder="1" applyAlignment="1">
      <alignment horizontal="center" vertical="center" wrapText="1"/>
    </xf>
    <xf numFmtId="0" fontId="14" fillId="0" borderId="1" xfId="1" applyNumberFormat="1" applyFont="1" applyFill="1" applyBorder="1" applyAlignment="1">
      <alignment horizontal="center" vertical="center" wrapText="1"/>
    </xf>
    <xf numFmtId="0" fontId="4" fillId="0" borderId="0" xfId="0" applyFont="1" applyFill="1"/>
    <xf numFmtId="0" fontId="14" fillId="0" borderId="1" xfId="0" applyFont="1" applyFill="1" applyBorder="1" applyAlignment="1">
      <alignment horizontal="justify" wrapText="1"/>
    </xf>
    <xf numFmtId="0" fontId="10" fillId="0" borderId="0" xfId="0" applyFont="1" applyFill="1"/>
    <xf numFmtId="44" fontId="4" fillId="0" borderId="0" xfId="0" applyNumberFormat="1" applyFont="1" applyFill="1"/>
    <xf numFmtId="44" fontId="3" fillId="0" borderId="0" xfId="0" applyNumberFormat="1" applyFont="1" applyFill="1"/>
    <xf numFmtId="0" fontId="8" fillId="0" borderId="0" xfId="0" applyFont="1" applyFill="1"/>
    <xf numFmtId="0" fontId="13" fillId="0" borderId="0" xfId="0" applyFont="1" applyFill="1"/>
    <xf numFmtId="0" fontId="14" fillId="0" borderId="2"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justify" vertical="center" wrapText="1"/>
    </xf>
    <xf numFmtId="44" fontId="16" fillId="0" borderId="1" xfId="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0" fontId="0" fillId="0" borderId="0" xfId="0" applyFont="1" applyFill="1"/>
    <xf numFmtId="0" fontId="16" fillId="0" borderId="1"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4" fillId="0" borderId="4" xfId="0" applyFont="1" applyFill="1" applyBorder="1" applyAlignment="1">
      <alignment horizontal="center" vertical="center" wrapText="1"/>
    </xf>
    <xf numFmtId="0" fontId="14" fillId="0" borderId="5" xfId="1" applyNumberFormat="1" applyFont="1" applyFill="1" applyBorder="1" applyAlignment="1">
      <alignment horizontal="center" vertical="center" wrapText="1"/>
    </xf>
    <xf numFmtId="0" fontId="20" fillId="0" borderId="0" xfId="0" applyFont="1" applyFill="1" applyAlignment="1">
      <alignment horizontal="left" vertical="center"/>
    </xf>
    <xf numFmtId="2" fontId="20" fillId="0" borderId="0" xfId="0" applyNumberFormat="1" applyFont="1" applyFill="1" applyAlignment="1">
      <alignment horizontal="center" vertical="center"/>
    </xf>
    <xf numFmtId="44" fontId="20" fillId="0" borderId="0" xfId="1" applyFont="1" applyFill="1" applyAlignment="1">
      <alignment horizontal="center" vertical="center"/>
    </xf>
    <xf numFmtId="0" fontId="20" fillId="0" borderId="0" xfId="0" applyFont="1" applyFill="1" applyAlignment="1">
      <alignment horizontal="center" vertical="center"/>
    </xf>
    <xf numFmtId="0" fontId="17" fillId="0" borderId="0" xfId="0" applyFont="1" applyFill="1" applyAlignment="1">
      <alignment horizontal="left" vertical="top" wrapText="1"/>
    </xf>
  </cellXfs>
  <cellStyles count="3">
    <cellStyle name="Hiperlink" xfId="2" builtinId="8"/>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eco.anp.gov.b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zoomScaleNormal="100" workbookViewId="0">
      <selection activeCell="D25" sqref="D25"/>
    </sheetView>
  </sheetViews>
  <sheetFormatPr defaultRowHeight="15" x14ac:dyDescent="0.25"/>
  <cols>
    <col min="1" max="1" width="24.7109375" customWidth="1"/>
    <col min="2" max="2" width="24.7109375" style="58" customWidth="1"/>
    <col min="3" max="4" width="24.7109375" customWidth="1"/>
    <col min="5" max="5" width="11.5703125" bestFit="1" customWidth="1"/>
    <col min="6" max="6" width="15.85546875" bestFit="1" customWidth="1"/>
    <col min="7" max="13" width="11.5703125" bestFit="1" customWidth="1"/>
    <col min="14" max="14" width="15.7109375" hidden="1" customWidth="1"/>
  </cols>
  <sheetData>
    <row r="1" spans="1:16" ht="48" thickBot="1" x14ac:dyDescent="0.3">
      <c r="A1" s="2" t="s">
        <v>38</v>
      </c>
      <c r="B1" s="3" t="s">
        <v>116</v>
      </c>
      <c r="C1" s="2">
        <v>2024</v>
      </c>
      <c r="D1" s="2" t="s">
        <v>63</v>
      </c>
      <c r="E1" s="2">
        <v>2023</v>
      </c>
      <c r="F1" s="2">
        <v>2022</v>
      </c>
      <c r="G1" s="2">
        <v>2021</v>
      </c>
      <c r="H1" s="2">
        <v>2020</v>
      </c>
      <c r="I1" s="2">
        <v>2019</v>
      </c>
      <c r="J1" s="2">
        <v>2018</v>
      </c>
      <c r="K1" s="2">
        <v>2017</v>
      </c>
      <c r="L1" s="2">
        <v>2016</v>
      </c>
      <c r="M1" s="2">
        <v>2015</v>
      </c>
      <c r="N1" s="2" t="s">
        <v>5</v>
      </c>
      <c r="P1" t="s">
        <v>40</v>
      </c>
    </row>
    <row r="2" spans="1:16" ht="30.75" thickBot="1" x14ac:dyDescent="0.3">
      <c r="A2" s="5" t="s">
        <v>53</v>
      </c>
      <c r="B2" s="3">
        <f>SUM(C2-D2)</f>
        <v>0.32000000000000028</v>
      </c>
      <c r="C2" s="3">
        <v>8.83</v>
      </c>
      <c r="D2" s="24">
        <v>8.51</v>
      </c>
      <c r="E2" s="23">
        <v>7.46</v>
      </c>
      <c r="F2" s="8">
        <f>(G2*$F$7)+G2</f>
        <v>7.0358999999999998</v>
      </c>
      <c r="G2" s="2">
        <v>4.99</v>
      </c>
      <c r="H2" s="2">
        <v>4.78</v>
      </c>
      <c r="I2" s="3">
        <v>4.62</v>
      </c>
      <c r="J2" s="3">
        <v>4.3</v>
      </c>
      <c r="K2" s="3">
        <v>4.3</v>
      </c>
      <c r="L2" s="3">
        <v>4.3</v>
      </c>
      <c r="M2" s="3">
        <v>3.1</v>
      </c>
      <c r="N2" s="3">
        <f>L2-M2</f>
        <v>1.1999999999999997</v>
      </c>
      <c r="P2" s="1">
        <f>G2-H2</f>
        <v>0.20999999999999996</v>
      </c>
    </row>
    <row r="3" spans="1:16" ht="30.75" thickBot="1" x14ac:dyDescent="0.3">
      <c r="A3" s="5" t="s">
        <v>54</v>
      </c>
      <c r="B3" s="3">
        <f>C3-E3</f>
        <v>0.16000000000000014</v>
      </c>
      <c r="C3" s="3">
        <v>5.36</v>
      </c>
      <c r="D3" s="8"/>
      <c r="E3" s="23">
        <v>5.2</v>
      </c>
      <c r="F3" s="8">
        <f t="shared" ref="F3:F6" si="0">(G3*$F$7)+G3</f>
        <v>4.9067999999999996</v>
      </c>
      <c r="G3" s="2">
        <v>3.48</v>
      </c>
      <c r="H3" s="2">
        <v>3.34</v>
      </c>
      <c r="I3" s="3">
        <v>3.23</v>
      </c>
      <c r="J3" s="3">
        <v>3</v>
      </c>
      <c r="K3" s="3">
        <v>3</v>
      </c>
      <c r="L3" s="3">
        <v>3</v>
      </c>
      <c r="M3" s="3">
        <v>2.4</v>
      </c>
      <c r="N3" s="3">
        <f>L3-M3</f>
        <v>0.60000000000000009</v>
      </c>
      <c r="P3" s="1">
        <f t="shared" ref="P3:P6" si="1">G3-H3</f>
        <v>0.14000000000000012</v>
      </c>
    </row>
    <row r="4" spans="1:16" ht="45.75" thickBot="1" x14ac:dyDescent="0.3">
      <c r="A4" s="5" t="s">
        <v>55</v>
      </c>
      <c r="B4" s="3">
        <f t="shared" ref="B4:B5" si="2">C4-E4</f>
        <v>0.20999999999999996</v>
      </c>
      <c r="C4" s="3">
        <v>5.75</v>
      </c>
      <c r="D4" s="8"/>
      <c r="E4" s="23">
        <v>5.54</v>
      </c>
      <c r="F4" s="8">
        <f t="shared" si="0"/>
        <v>5.2310999999999996</v>
      </c>
      <c r="G4" s="2">
        <v>3.71</v>
      </c>
      <c r="H4" s="2">
        <v>3.56</v>
      </c>
      <c r="I4" s="3">
        <v>3.44</v>
      </c>
      <c r="J4" s="3">
        <v>3.2</v>
      </c>
      <c r="K4" s="3">
        <v>3.2</v>
      </c>
      <c r="L4" s="3">
        <v>3.2</v>
      </c>
      <c r="M4" s="3">
        <v>2.6</v>
      </c>
      <c r="N4" s="3">
        <f>L4-M4</f>
        <v>0.60000000000000009</v>
      </c>
      <c r="P4" s="1">
        <f t="shared" si="1"/>
        <v>0.14999999999999991</v>
      </c>
    </row>
    <row r="5" spans="1:16" ht="45.75" thickBot="1" x14ac:dyDescent="0.3">
      <c r="A5" s="5" t="s">
        <v>56</v>
      </c>
      <c r="B5" s="3">
        <f t="shared" si="2"/>
        <v>0.23000000000000043</v>
      </c>
      <c r="C5" s="3">
        <v>6.29</v>
      </c>
      <c r="D5" s="8"/>
      <c r="E5" s="23">
        <v>6.06</v>
      </c>
      <c r="F5" s="8">
        <f t="shared" si="0"/>
        <v>5.7245999999999988</v>
      </c>
      <c r="G5" s="2">
        <v>4.0599999999999996</v>
      </c>
      <c r="H5" s="2">
        <v>3.89</v>
      </c>
      <c r="I5" s="3">
        <v>3.76</v>
      </c>
      <c r="J5" s="3">
        <v>3.5</v>
      </c>
      <c r="K5" s="3">
        <v>3.5</v>
      </c>
      <c r="L5" s="3">
        <v>3.5</v>
      </c>
      <c r="M5" s="3">
        <v>2.8</v>
      </c>
      <c r="N5" s="3">
        <f>L5-M5</f>
        <v>0.70000000000000018</v>
      </c>
      <c r="P5" s="1">
        <f t="shared" si="1"/>
        <v>0.16999999999999948</v>
      </c>
    </row>
    <row r="6" spans="1:16" ht="45.75" thickBot="1" x14ac:dyDescent="0.3">
      <c r="A6" s="5" t="s">
        <v>57</v>
      </c>
      <c r="B6" s="3">
        <f>C6-D6</f>
        <v>0.26999999999999957</v>
      </c>
      <c r="C6" s="3">
        <v>7.59</v>
      </c>
      <c r="D6" s="24">
        <v>7.32</v>
      </c>
      <c r="E6" s="23">
        <v>6.41</v>
      </c>
      <c r="F6" s="8">
        <f t="shared" si="0"/>
        <v>6.0488999999999997</v>
      </c>
      <c r="G6" s="2">
        <v>4.29</v>
      </c>
      <c r="H6" s="2">
        <v>4.1100000000000003</v>
      </c>
      <c r="I6" s="3">
        <v>3.98</v>
      </c>
      <c r="J6" s="4">
        <v>3.7</v>
      </c>
      <c r="K6" s="4">
        <v>3.7</v>
      </c>
      <c r="L6" s="4">
        <v>3.7</v>
      </c>
      <c r="M6" s="4">
        <v>3</v>
      </c>
      <c r="N6" s="4">
        <f>L6-M6</f>
        <v>0.70000000000000018</v>
      </c>
      <c r="P6" s="1">
        <f t="shared" si="1"/>
        <v>0.17999999999999972</v>
      </c>
    </row>
    <row r="7" spans="1:16" x14ac:dyDescent="0.25">
      <c r="C7" t="s">
        <v>115</v>
      </c>
      <c r="E7" t="s">
        <v>58</v>
      </c>
      <c r="F7" s="6">
        <v>0.41</v>
      </c>
      <c r="G7" t="s">
        <v>39</v>
      </c>
    </row>
    <row r="9" spans="1:16" x14ac:dyDescent="0.25">
      <c r="A9" s="7" t="s">
        <v>51</v>
      </c>
    </row>
    <row r="10" spans="1:16" x14ac:dyDescent="0.25">
      <c r="A10" t="s">
        <v>52</v>
      </c>
    </row>
  </sheetData>
  <autoFilter ref="A1:N1">
    <sortState ref="A2:J6">
      <sortCondition ref="A1"/>
    </sortState>
  </autoFilter>
  <hyperlinks>
    <hyperlink ref="A9" r:id="rId1"/>
  </hyperlinks>
  <pageMargins left="0.25" right="0.25" top="0.75" bottom="0.75" header="0.3" footer="0.3"/>
  <pageSetup paperSize="9" scale="9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tabSelected="1" topLeftCell="A19" zoomScale="82" zoomScaleNormal="82" workbookViewId="0">
      <selection activeCell="B23" sqref="B23"/>
    </sheetView>
  </sheetViews>
  <sheetFormatPr defaultColWidth="9.140625" defaultRowHeight="15.75" x14ac:dyDescent="0.25"/>
  <cols>
    <col min="1" max="1" width="4.5703125" style="53" customWidth="1"/>
    <col min="2" max="2" width="71.85546875" style="54" customWidth="1"/>
    <col min="3" max="3" width="18" style="54" customWidth="1"/>
    <col min="4" max="4" width="13.85546875" style="55" customWidth="1"/>
    <col min="5" max="5" width="20.140625" style="56" bestFit="1" customWidth="1"/>
    <col min="6" max="6" width="25.42578125" style="54" customWidth="1"/>
    <col min="7" max="8" width="22.28515625" style="54" hidden="1" customWidth="1"/>
    <col min="9" max="9" width="17" style="57" bestFit="1" customWidth="1"/>
    <col min="10" max="10" width="30.7109375" style="54" bestFit="1" customWidth="1"/>
    <col min="11" max="11" width="11.5703125" style="27" bestFit="1" customWidth="1"/>
    <col min="12" max="12" width="12.42578125" style="27" customWidth="1"/>
    <col min="13" max="16384" width="9.140625" style="27"/>
  </cols>
  <sheetData>
    <row r="1" spans="1:12" ht="30.75" thickBot="1" x14ac:dyDescent="0.3">
      <c r="A1" s="9"/>
      <c r="B1" s="9" t="s">
        <v>0</v>
      </c>
      <c r="C1" s="9" t="s">
        <v>11</v>
      </c>
      <c r="D1" s="25" t="s">
        <v>1</v>
      </c>
      <c r="E1" s="10" t="s">
        <v>2</v>
      </c>
      <c r="F1" s="9" t="s">
        <v>118</v>
      </c>
      <c r="G1" s="9" t="s">
        <v>3</v>
      </c>
      <c r="H1" s="9" t="s">
        <v>4</v>
      </c>
      <c r="I1" s="11" t="s">
        <v>20</v>
      </c>
      <c r="J1" s="9" t="s">
        <v>6</v>
      </c>
      <c r="K1" s="26"/>
    </row>
    <row r="2" spans="1:12" s="63" customFormat="1" ht="60.75" thickBot="1" x14ac:dyDescent="0.35">
      <c r="A2" s="5">
        <v>1</v>
      </c>
      <c r="B2" s="64" t="s">
        <v>123</v>
      </c>
      <c r="C2" s="5" t="s">
        <v>12</v>
      </c>
      <c r="D2" s="14">
        <v>136</v>
      </c>
      <c r="E2" s="60">
        <v>8.83</v>
      </c>
      <c r="F2" s="5" t="s">
        <v>53</v>
      </c>
      <c r="G2" s="61">
        <f>D2*E2*22*10</f>
        <v>264193.59999999998</v>
      </c>
      <c r="H2" s="61">
        <f>D2*E2*22*11</f>
        <v>290612.96000000002</v>
      </c>
      <c r="I2" s="62">
        <f>D2*250</f>
        <v>34000</v>
      </c>
      <c r="J2" s="61">
        <f>(D2*E2)*250</f>
        <v>300220</v>
      </c>
      <c r="K2" s="65"/>
      <c r="L2" s="66"/>
    </row>
    <row r="3" spans="1:12" s="63" customFormat="1" ht="60.75" thickBot="1" x14ac:dyDescent="0.3">
      <c r="A3" s="5">
        <v>2</v>
      </c>
      <c r="B3" s="59" t="s">
        <v>21</v>
      </c>
      <c r="C3" s="5" t="s">
        <v>12</v>
      </c>
      <c r="D3" s="14">
        <v>83</v>
      </c>
      <c r="E3" s="60">
        <v>7.59</v>
      </c>
      <c r="F3" s="5" t="s">
        <v>57</v>
      </c>
      <c r="G3" s="61">
        <f t="shared" ref="G3:G43" si="0">D3*E3*22*10</f>
        <v>138593.4</v>
      </c>
      <c r="H3" s="61">
        <f t="shared" ref="H3:H46" si="1">D3*E3*22*11</f>
        <v>152452.74</v>
      </c>
      <c r="I3" s="62">
        <f t="shared" ref="I3:I62" si="2">D3*250</f>
        <v>20750</v>
      </c>
      <c r="J3" s="61">
        <f t="shared" ref="J3:J62" si="3">(D3*E3)*250</f>
        <v>157492.5</v>
      </c>
      <c r="K3" s="28"/>
      <c r="L3" s="66"/>
    </row>
    <row r="4" spans="1:12" s="29" customFormat="1" ht="90.75" thickBot="1" x14ac:dyDescent="0.3">
      <c r="A4" s="5">
        <v>3</v>
      </c>
      <c r="B4" s="59" t="s">
        <v>87</v>
      </c>
      <c r="C4" s="5" t="s">
        <v>17</v>
      </c>
      <c r="D4" s="14">
        <v>122.4</v>
      </c>
      <c r="E4" s="60">
        <v>7.59</v>
      </c>
      <c r="F4" s="5" t="s">
        <v>57</v>
      </c>
      <c r="G4" s="61">
        <f t="shared" si="0"/>
        <v>204383.52000000002</v>
      </c>
      <c r="H4" s="61">
        <f t="shared" si="1"/>
        <v>224821.87200000003</v>
      </c>
      <c r="I4" s="62">
        <f t="shared" si="2"/>
        <v>30600</v>
      </c>
      <c r="J4" s="61">
        <f t="shared" si="3"/>
        <v>232254.00000000003</v>
      </c>
      <c r="K4" s="65"/>
      <c r="L4" s="67"/>
    </row>
    <row r="5" spans="1:12" s="29" customFormat="1" ht="75.75" thickBot="1" x14ac:dyDescent="0.3">
      <c r="A5" s="5">
        <v>4</v>
      </c>
      <c r="B5" s="59" t="s">
        <v>94</v>
      </c>
      <c r="C5" s="5" t="s">
        <v>14</v>
      </c>
      <c r="D5" s="14">
        <v>80</v>
      </c>
      <c r="E5" s="60">
        <v>5.75</v>
      </c>
      <c r="F5" s="5" t="s">
        <v>95</v>
      </c>
      <c r="G5" s="61">
        <f t="shared" si="0"/>
        <v>101200</v>
      </c>
      <c r="H5" s="61">
        <f t="shared" si="1"/>
        <v>111320</v>
      </c>
      <c r="I5" s="62">
        <f t="shared" si="2"/>
        <v>20000</v>
      </c>
      <c r="J5" s="61">
        <f t="shared" si="3"/>
        <v>115000</v>
      </c>
      <c r="K5" s="65"/>
    </row>
    <row r="6" spans="1:12" s="29" customFormat="1" ht="60.75" thickBot="1" x14ac:dyDescent="0.3">
      <c r="A6" s="5">
        <v>5</v>
      </c>
      <c r="B6" s="59" t="s">
        <v>124</v>
      </c>
      <c r="C6" s="5" t="s">
        <v>13</v>
      </c>
      <c r="D6" s="14">
        <v>84</v>
      </c>
      <c r="E6" s="60">
        <v>7.59</v>
      </c>
      <c r="F6" s="5" t="s">
        <v>57</v>
      </c>
      <c r="G6" s="61">
        <f t="shared" si="0"/>
        <v>140263.20000000001</v>
      </c>
      <c r="H6" s="61">
        <f t="shared" si="1"/>
        <v>154289.51999999999</v>
      </c>
      <c r="I6" s="62">
        <f t="shared" si="2"/>
        <v>21000</v>
      </c>
      <c r="J6" s="61">
        <f t="shared" si="3"/>
        <v>159390</v>
      </c>
      <c r="K6" s="65"/>
    </row>
    <row r="7" spans="1:12" s="29" customFormat="1" ht="75.75" thickBot="1" x14ac:dyDescent="0.35">
      <c r="A7" s="5">
        <v>6</v>
      </c>
      <c r="B7" s="64" t="s">
        <v>89</v>
      </c>
      <c r="C7" s="5" t="s">
        <v>14</v>
      </c>
      <c r="D7" s="14">
        <v>106.8</v>
      </c>
      <c r="E7" s="60">
        <v>7.59</v>
      </c>
      <c r="F7" s="5" t="s">
        <v>57</v>
      </c>
      <c r="G7" s="61">
        <f t="shared" si="0"/>
        <v>178334.64</v>
      </c>
      <c r="H7" s="61">
        <f t="shared" si="1"/>
        <v>196168.10399999999</v>
      </c>
      <c r="I7" s="62">
        <f>D7*250</f>
        <v>26700</v>
      </c>
      <c r="J7" s="61">
        <f t="shared" si="3"/>
        <v>202653</v>
      </c>
      <c r="K7" s="65"/>
      <c r="L7" s="67"/>
    </row>
    <row r="8" spans="1:12" s="29" customFormat="1" ht="45.75" thickBot="1" x14ac:dyDescent="0.3">
      <c r="A8" s="5">
        <v>7</v>
      </c>
      <c r="B8" s="59" t="s">
        <v>22</v>
      </c>
      <c r="C8" s="5" t="s">
        <v>13</v>
      </c>
      <c r="D8" s="14">
        <v>70</v>
      </c>
      <c r="E8" s="60">
        <v>5.75</v>
      </c>
      <c r="F8" s="5" t="s">
        <v>55</v>
      </c>
      <c r="G8" s="61">
        <f t="shared" si="0"/>
        <v>88550</v>
      </c>
      <c r="H8" s="61">
        <f t="shared" si="1"/>
        <v>97405</v>
      </c>
      <c r="I8" s="62">
        <f t="shared" si="2"/>
        <v>17500</v>
      </c>
      <c r="J8" s="61">
        <f t="shared" si="3"/>
        <v>100625</v>
      </c>
      <c r="K8" s="65"/>
    </row>
    <row r="9" spans="1:12" s="29" customFormat="1" ht="60.75" thickBot="1" x14ac:dyDescent="0.3">
      <c r="A9" s="5">
        <v>8</v>
      </c>
      <c r="B9" s="59" t="s">
        <v>85</v>
      </c>
      <c r="C9" s="5" t="s">
        <v>14</v>
      </c>
      <c r="D9" s="14">
        <v>27.6</v>
      </c>
      <c r="E9" s="60">
        <v>5.36</v>
      </c>
      <c r="F9" s="5" t="s">
        <v>54</v>
      </c>
      <c r="G9" s="61">
        <f t="shared" si="0"/>
        <v>32545.920000000002</v>
      </c>
      <c r="H9" s="61">
        <f t="shared" si="1"/>
        <v>35800.512000000002</v>
      </c>
      <c r="I9" s="62">
        <f t="shared" si="2"/>
        <v>6900</v>
      </c>
      <c r="J9" s="61">
        <f t="shared" si="3"/>
        <v>36984</v>
      </c>
      <c r="K9" s="65"/>
    </row>
    <row r="10" spans="1:12" s="29" customFormat="1" ht="60.75" thickBot="1" x14ac:dyDescent="0.3">
      <c r="A10" s="5">
        <v>9</v>
      </c>
      <c r="B10" s="59" t="s">
        <v>114</v>
      </c>
      <c r="C10" s="5" t="s">
        <v>12</v>
      </c>
      <c r="D10" s="14">
        <v>85.6</v>
      </c>
      <c r="E10" s="60">
        <v>5.75</v>
      </c>
      <c r="F10" s="5" t="s">
        <v>55</v>
      </c>
      <c r="G10" s="61">
        <f t="shared" si="0"/>
        <v>108284</v>
      </c>
      <c r="H10" s="61">
        <f t="shared" si="1"/>
        <v>119112.4</v>
      </c>
      <c r="I10" s="62">
        <f t="shared" si="2"/>
        <v>21400</v>
      </c>
      <c r="J10" s="61">
        <f t="shared" si="3"/>
        <v>123050</v>
      </c>
      <c r="K10" s="65"/>
    </row>
    <row r="11" spans="1:12" s="69" customFormat="1" ht="60.75" thickBot="1" x14ac:dyDescent="0.3">
      <c r="A11" s="5">
        <v>10</v>
      </c>
      <c r="B11" s="59" t="s">
        <v>23</v>
      </c>
      <c r="C11" s="5" t="s">
        <v>14</v>
      </c>
      <c r="D11" s="14">
        <v>111.5</v>
      </c>
      <c r="E11" s="60">
        <v>8.83</v>
      </c>
      <c r="F11" s="5" t="s">
        <v>53</v>
      </c>
      <c r="G11" s="61">
        <f t="shared" si="0"/>
        <v>216599.89999999997</v>
      </c>
      <c r="H11" s="61">
        <f t="shared" si="1"/>
        <v>238259.88999999998</v>
      </c>
      <c r="I11" s="62">
        <f t="shared" si="2"/>
        <v>27875</v>
      </c>
      <c r="J11" s="61">
        <f t="shared" si="3"/>
        <v>246136.25</v>
      </c>
      <c r="K11" s="68"/>
    </row>
    <row r="12" spans="1:12" s="29" customFormat="1" ht="45.75" thickBot="1" x14ac:dyDescent="0.3">
      <c r="A12" s="5">
        <v>11</v>
      </c>
      <c r="B12" s="59" t="s">
        <v>24</v>
      </c>
      <c r="C12" s="5" t="s">
        <v>14</v>
      </c>
      <c r="D12" s="14">
        <v>103</v>
      </c>
      <c r="E12" s="60">
        <v>8.83</v>
      </c>
      <c r="F12" s="5" t="s">
        <v>53</v>
      </c>
      <c r="G12" s="61">
        <f t="shared" si="0"/>
        <v>200087.8</v>
      </c>
      <c r="H12" s="61">
        <f t="shared" si="1"/>
        <v>220096.58</v>
      </c>
      <c r="I12" s="62">
        <f t="shared" si="2"/>
        <v>25750</v>
      </c>
      <c r="J12" s="61">
        <f t="shared" si="3"/>
        <v>227372.5</v>
      </c>
      <c r="K12" s="65"/>
    </row>
    <row r="13" spans="1:12" s="63" customFormat="1" ht="60.75" thickBot="1" x14ac:dyDescent="0.35">
      <c r="A13" s="5">
        <v>12</v>
      </c>
      <c r="B13" s="64" t="s">
        <v>90</v>
      </c>
      <c r="C13" s="5" t="s">
        <v>16</v>
      </c>
      <c r="D13" s="14">
        <v>70</v>
      </c>
      <c r="E13" s="60">
        <v>5.36</v>
      </c>
      <c r="F13" s="5" t="s">
        <v>54</v>
      </c>
      <c r="G13" s="61">
        <f t="shared" si="0"/>
        <v>82544.000000000015</v>
      </c>
      <c r="H13" s="61">
        <f t="shared" si="1"/>
        <v>90798.400000000023</v>
      </c>
      <c r="I13" s="62">
        <f t="shared" si="2"/>
        <v>17500</v>
      </c>
      <c r="J13" s="61">
        <f t="shared" si="3"/>
        <v>93800.000000000015</v>
      </c>
      <c r="K13" s="28"/>
    </row>
    <row r="14" spans="1:12" s="29" customFormat="1" ht="82.5" customHeight="1" thickBot="1" x14ac:dyDescent="0.3">
      <c r="A14" s="5">
        <v>13</v>
      </c>
      <c r="B14" s="59" t="s">
        <v>25</v>
      </c>
      <c r="C14" s="5" t="s">
        <v>13</v>
      </c>
      <c r="D14" s="14">
        <v>309.10000000000002</v>
      </c>
      <c r="E14" s="60">
        <v>5.75</v>
      </c>
      <c r="F14" s="5" t="s">
        <v>59</v>
      </c>
      <c r="G14" s="61">
        <f t="shared" si="0"/>
        <v>391011.5</v>
      </c>
      <c r="H14" s="61">
        <f t="shared" si="1"/>
        <v>430112.65</v>
      </c>
      <c r="I14" s="62">
        <f t="shared" si="2"/>
        <v>77275</v>
      </c>
      <c r="J14" s="61">
        <f t="shared" si="3"/>
        <v>444331.25</v>
      </c>
      <c r="K14" s="65"/>
    </row>
    <row r="15" spans="1:12" s="29" customFormat="1" ht="60.75" thickBot="1" x14ac:dyDescent="0.3">
      <c r="A15" s="5">
        <v>14</v>
      </c>
      <c r="B15" s="59" t="s">
        <v>26</v>
      </c>
      <c r="C15" s="5" t="s">
        <v>13</v>
      </c>
      <c r="D15" s="14">
        <v>70</v>
      </c>
      <c r="E15" s="60">
        <v>7.59</v>
      </c>
      <c r="F15" s="5" t="s">
        <v>57</v>
      </c>
      <c r="G15" s="61">
        <f t="shared" si="0"/>
        <v>116885.99999999999</v>
      </c>
      <c r="H15" s="61">
        <f t="shared" si="1"/>
        <v>128574.59999999998</v>
      </c>
      <c r="I15" s="62">
        <f t="shared" si="2"/>
        <v>17500</v>
      </c>
      <c r="J15" s="61">
        <f t="shared" si="3"/>
        <v>132825</v>
      </c>
      <c r="K15" s="65"/>
    </row>
    <row r="16" spans="1:12" s="29" customFormat="1" ht="60.75" thickBot="1" x14ac:dyDescent="0.3">
      <c r="A16" s="5">
        <v>15</v>
      </c>
      <c r="B16" s="59" t="s">
        <v>102</v>
      </c>
      <c r="C16" s="5" t="s">
        <v>16</v>
      </c>
      <c r="D16" s="14">
        <v>138</v>
      </c>
      <c r="E16" s="60">
        <v>8.83</v>
      </c>
      <c r="F16" s="5" t="s">
        <v>53</v>
      </c>
      <c r="G16" s="61">
        <f t="shared" si="0"/>
        <v>268078.8</v>
      </c>
      <c r="H16" s="61">
        <f t="shared" si="1"/>
        <v>294886.68</v>
      </c>
      <c r="I16" s="62">
        <f t="shared" si="2"/>
        <v>34500</v>
      </c>
      <c r="J16" s="61">
        <f t="shared" si="3"/>
        <v>304635</v>
      </c>
      <c r="K16" s="65"/>
    </row>
    <row r="17" spans="1:12" s="29" customFormat="1" ht="60.75" thickBot="1" x14ac:dyDescent="0.3">
      <c r="A17" s="5">
        <v>16</v>
      </c>
      <c r="B17" s="59" t="s">
        <v>101</v>
      </c>
      <c r="C17" s="5" t="s">
        <v>12</v>
      </c>
      <c r="D17" s="14">
        <v>63.6</v>
      </c>
      <c r="E17" s="60">
        <v>5.36</v>
      </c>
      <c r="F17" s="5" t="s">
        <v>54</v>
      </c>
      <c r="G17" s="61">
        <f t="shared" si="0"/>
        <v>74997.12000000001</v>
      </c>
      <c r="H17" s="61">
        <f t="shared" si="1"/>
        <v>82496.832000000009</v>
      </c>
      <c r="I17" s="62">
        <f t="shared" si="2"/>
        <v>15900</v>
      </c>
      <c r="J17" s="61">
        <f t="shared" si="3"/>
        <v>85224</v>
      </c>
      <c r="K17" s="65"/>
    </row>
    <row r="18" spans="1:12" s="29" customFormat="1" ht="60.75" thickBot="1" x14ac:dyDescent="0.3">
      <c r="A18" s="5">
        <v>17</v>
      </c>
      <c r="B18" s="59" t="s">
        <v>105</v>
      </c>
      <c r="C18" s="5" t="s">
        <v>16</v>
      </c>
      <c r="D18" s="14">
        <v>53.4</v>
      </c>
      <c r="E18" s="60">
        <v>5.36</v>
      </c>
      <c r="F18" s="5" t="s">
        <v>54</v>
      </c>
      <c r="G18" s="61">
        <f t="shared" si="0"/>
        <v>62969.279999999999</v>
      </c>
      <c r="H18" s="61">
        <f t="shared" si="1"/>
        <v>69266.207999999999</v>
      </c>
      <c r="I18" s="62">
        <f t="shared" si="2"/>
        <v>13350</v>
      </c>
      <c r="J18" s="61">
        <f t="shared" si="3"/>
        <v>71556</v>
      </c>
      <c r="K18" s="65"/>
    </row>
    <row r="19" spans="1:12" s="29" customFormat="1" ht="105.75" thickBot="1" x14ac:dyDescent="0.3">
      <c r="A19" s="5">
        <v>18</v>
      </c>
      <c r="B19" s="70" t="s">
        <v>117</v>
      </c>
      <c r="C19" s="5" t="s">
        <v>13</v>
      </c>
      <c r="D19" s="14">
        <v>104</v>
      </c>
      <c r="E19" s="60">
        <v>7.59</v>
      </c>
      <c r="F19" s="5" t="s">
        <v>57</v>
      </c>
      <c r="G19" s="61">
        <f t="shared" si="0"/>
        <v>173659.2</v>
      </c>
      <c r="H19" s="61">
        <f t="shared" si="1"/>
        <v>191025.12000000002</v>
      </c>
      <c r="I19" s="62">
        <f t="shared" si="2"/>
        <v>26000</v>
      </c>
      <c r="J19" s="61">
        <f t="shared" si="3"/>
        <v>197340</v>
      </c>
      <c r="K19" s="65"/>
    </row>
    <row r="20" spans="1:12" s="63" customFormat="1" ht="75.75" thickBot="1" x14ac:dyDescent="0.3">
      <c r="A20" s="5">
        <v>19</v>
      </c>
      <c r="B20" s="70" t="s">
        <v>91</v>
      </c>
      <c r="C20" s="5" t="s">
        <v>19</v>
      </c>
      <c r="D20" s="14">
        <v>60</v>
      </c>
      <c r="E20" s="60">
        <v>5.75</v>
      </c>
      <c r="F20" s="5" t="s">
        <v>55</v>
      </c>
      <c r="G20" s="61">
        <f t="shared" si="0"/>
        <v>75900</v>
      </c>
      <c r="H20" s="61">
        <f t="shared" si="1"/>
        <v>83490</v>
      </c>
      <c r="I20" s="62">
        <f t="shared" si="2"/>
        <v>15000</v>
      </c>
      <c r="J20" s="61">
        <f t="shared" si="3"/>
        <v>86250</v>
      </c>
      <c r="K20" s="28"/>
    </row>
    <row r="21" spans="1:12" s="63" customFormat="1" ht="45.75" thickBot="1" x14ac:dyDescent="0.3">
      <c r="A21" s="5">
        <v>20</v>
      </c>
      <c r="B21" s="70" t="s">
        <v>27</v>
      </c>
      <c r="C21" s="5" t="s">
        <v>14</v>
      </c>
      <c r="D21" s="14">
        <v>51.6</v>
      </c>
      <c r="E21" s="60">
        <v>7.59</v>
      </c>
      <c r="F21" s="5" t="s">
        <v>57</v>
      </c>
      <c r="G21" s="61">
        <f t="shared" si="0"/>
        <v>86161.68</v>
      </c>
      <c r="H21" s="61">
        <f t="shared" si="1"/>
        <v>94777.847999999998</v>
      </c>
      <c r="I21" s="62">
        <f t="shared" si="2"/>
        <v>12900</v>
      </c>
      <c r="J21" s="61">
        <f t="shared" si="3"/>
        <v>97911</v>
      </c>
      <c r="K21" s="28"/>
    </row>
    <row r="22" spans="1:12" s="63" customFormat="1" ht="76.5" thickBot="1" x14ac:dyDescent="0.3">
      <c r="A22" s="5">
        <v>21</v>
      </c>
      <c r="B22" s="59" t="s">
        <v>126</v>
      </c>
      <c r="C22" s="5" t="s">
        <v>12</v>
      </c>
      <c r="D22" s="14">
        <v>102.4</v>
      </c>
      <c r="E22" s="60">
        <v>8.83</v>
      </c>
      <c r="F22" s="5" t="s">
        <v>53</v>
      </c>
      <c r="G22" s="61">
        <f t="shared" si="0"/>
        <v>198922.24000000002</v>
      </c>
      <c r="H22" s="61">
        <f t="shared" si="1"/>
        <v>218814.46400000004</v>
      </c>
      <c r="I22" s="62">
        <f t="shared" si="2"/>
        <v>25600</v>
      </c>
      <c r="J22" s="61">
        <f t="shared" si="3"/>
        <v>226048</v>
      </c>
      <c r="K22" s="65"/>
      <c r="L22" s="29"/>
    </row>
    <row r="23" spans="1:12" s="63" customFormat="1" ht="60.75" thickBot="1" x14ac:dyDescent="0.3">
      <c r="A23" s="5">
        <v>22</v>
      </c>
      <c r="B23" s="59" t="s">
        <v>104</v>
      </c>
      <c r="C23" s="5" t="s">
        <v>12</v>
      </c>
      <c r="D23" s="14">
        <v>181.4</v>
      </c>
      <c r="E23" s="60">
        <v>8.83</v>
      </c>
      <c r="F23" s="5" t="s">
        <v>62</v>
      </c>
      <c r="G23" s="61">
        <f t="shared" si="0"/>
        <v>352387.64</v>
      </c>
      <c r="H23" s="61">
        <f t="shared" si="1"/>
        <v>387626.40400000004</v>
      </c>
      <c r="I23" s="62">
        <f t="shared" si="2"/>
        <v>45350</v>
      </c>
      <c r="J23" s="61">
        <f t="shared" si="3"/>
        <v>400440.50000000006</v>
      </c>
      <c r="K23" s="28"/>
    </row>
    <row r="24" spans="1:12" s="63" customFormat="1" ht="30.75" thickBot="1" x14ac:dyDescent="0.3">
      <c r="A24" s="5">
        <v>23</v>
      </c>
      <c r="B24" s="70" t="s">
        <v>28</v>
      </c>
      <c r="C24" s="5" t="s">
        <v>14</v>
      </c>
      <c r="D24" s="14">
        <v>75.599999999999994</v>
      </c>
      <c r="E24" s="60">
        <v>6.29</v>
      </c>
      <c r="F24" s="5" t="s">
        <v>18</v>
      </c>
      <c r="G24" s="61">
        <f t="shared" si="0"/>
        <v>104615.27999999998</v>
      </c>
      <c r="H24" s="61">
        <f t="shared" si="1"/>
        <v>115076.80799999999</v>
      </c>
      <c r="I24" s="62">
        <f t="shared" si="2"/>
        <v>18900</v>
      </c>
      <c r="J24" s="61">
        <f t="shared" si="3"/>
        <v>118880.99999999999</v>
      </c>
      <c r="K24" s="65"/>
    </row>
    <row r="25" spans="1:12" s="63" customFormat="1" ht="60.75" thickBot="1" x14ac:dyDescent="0.3">
      <c r="A25" s="5">
        <v>24</v>
      </c>
      <c r="B25" s="70" t="s">
        <v>29</v>
      </c>
      <c r="C25" s="5" t="s">
        <v>13</v>
      </c>
      <c r="D25" s="14">
        <v>112</v>
      </c>
      <c r="E25" s="60">
        <v>5.75</v>
      </c>
      <c r="F25" s="5" t="s">
        <v>55</v>
      </c>
      <c r="G25" s="61">
        <f t="shared" si="0"/>
        <v>141680</v>
      </c>
      <c r="H25" s="61">
        <f t="shared" si="1"/>
        <v>155848</v>
      </c>
      <c r="I25" s="62">
        <f t="shared" si="2"/>
        <v>28000</v>
      </c>
      <c r="J25" s="61">
        <f t="shared" si="3"/>
        <v>161000</v>
      </c>
      <c r="K25" s="65"/>
    </row>
    <row r="26" spans="1:12" s="63" customFormat="1" ht="60.75" thickBot="1" x14ac:dyDescent="0.3">
      <c r="A26" s="5">
        <v>25</v>
      </c>
      <c r="B26" s="59" t="s">
        <v>93</v>
      </c>
      <c r="C26" s="5" t="s">
        <v>12</v>
      </c>
      <c r="D26" s="14">
        <v>99</v>
      </c>
      <c r="E26" s="60">
        <v>7.59</v>
      </c>
      <c r="F26" s="5" t="s">
        <v>57</v>
      </c>
      <c r="G26" s="61">
        <f t="shared" si="0"/>
        <v>165310.20000000001</v>
      </c>
      <c r="H26" s="61">
        <f t="shared" si="1"/>
        <v>181841.22</v>
      </c>
      <c r="I26" s="62">
        <f t="shared" si="2"/>
        <v>24750</v>
      </c>
      <c r="J26" s="61">
        <f t="shared" si="3"/>
        <v>187852.5</v>
      </c>
      <c r="K26" s="28"/>
    </row>
    <row r="27" spans="1:12" s="63" customFormat="1" ht="75.75" thickBot="1" x14ac:dyDescent="0.3">
      <c r="A27" s="5">
        <v>26</v>
      </c>
      <c r="B27" s="70" t="s">
        <v>100</v>
      </c>
      <c r="C27" s="5" t="s">
        <v>16</v>
      </c>
      <c r="D27" s="14">
        <v>122.4</v>
      </c>
      <c r="E27" s="60">
        <v>7.59</v>
      </c>
      <c r="F27" s="5" t="s">
        <v>57</v>
      </c>
      <c r="G27" s="61">
        <f t="shared" si="0"/>
        <v>204383.52000000002</v>
      </c>
      <c r="H27" s="61">
        <f t="shared" si="1"/>
        <v>224821.87200000003</v>
      </c>
      <c r="I27" s="62">
        <f t="shared" si="2"/>
        <v>30600</v>
      </c>
      <c r="J27" s="61">
        <f t="shared" si="3"/>
        <v>232254.00000000003</v>
      </c>
      <c r="K27" s="28"/>
    </row>
    <row r="28" spans="1:12" s="75" customFormat="1" ht="60.75" thickBot="1" x14ac:dyDescent="0.3">
      <c r="A28" s="5">
        <v>27</v>
      </c>
      <c r="B28" s="72" t="s">
        <v>76</v>
      </c>
      <c r="C28" s="71" t="s">
        <v>14</v>
      </c>
      <c r="D28" s="14">
        <v>182.7</v>
      </c>
      <c r="E28" s="60">
        <v>7.59</v>
      </c>
      <c r="F28" s="5" t="s">
        <v>57</v>
      </c>
      <c r="G28" s="73">
        <f t="shared" si="0"/>
        <v>305072.45999999996</v>
      </c>
      <c r="H28" s="73">
        <f t="shared" si="1"/>
        <v>335579.70600000001</v>
      </c>
      <c r="I28" s="74">
        <f t="shared" si="2"/>
        <v>45675</v>
      </c>
      <c r="J28" s="61">
        <f t="shared" si="3"/>
        <v>346673.25</v>
      </c>
      <c r="K28" s="26"/>
    </row>
    <row r="29" spans="1:12" s="63" customFormat="1" ht="60.75" thickBot="1" x14ac:dyDescent="0.3">
      <c r="A29" s="5">
        <v>28</v>
      </c>
      <c r="B29" s="70" t="s">
        <v>64</v>
      </c>
      <c r="C29" s="5" t="s">
        <v>14</v>
      </c>
      <c r="D29" s="14">
        <v>118.6</v>
      </c>
      <c r="E29" s="60">
        <v>6.29</v>
      </c>
      <c r="F29" s="5" t="s">
        <v>8</v>
      </c>
      <c r="G29" s="61">
        <f t="shared" si="0"/>
        <v>164118.68</v>
      </c>
      <c r="H29" s="61">
        <f t="shared" si="1"/>
        <v>180530.54799999998</v>
      </c>
      <c r="I29" s="62">
        <f t="shared" si="2"/>
        <v>29650</v>
      </c>
      <c r="J29" s="61">
        <f t="shared" si="3"/>
        <v>186498.49999999997</v>
      </c>
      <c r="K29" s="65"/>
    </row>
    <row r="30" spans="1:12" s="63" customFormat="1" ht="45.75" thickBot="1" x14ac:dyDescent="0.3">
      <c r="A30" s="5">
        <v>29</v>
      </c>
      <c r="B30" s="59" t="s">
        <v>30</v>
      </c>
      <c r="C30" s="5" t="s">
        <v>14</v>
      </c>
      <c r="D30" s="14">
        <v>61.2</v>
      </c>
      <c r="E30" s="60">
        <v>8.83</v>
      </c>
      <c r="F30" s="5" t="s">
        <v>53</v>
      </c>
      <c r="G30" s="61">
        <f t="shared" si="0"/>
        <v>118887.12000000001</v>
      </c>
      <c r="H30" s="61">
        <f t="shared" si="1"/>
        <v>130775.83200000001</v>
      </c>
      <c r="I30" s="62">
        <f t="shared" si="2"/>
        <v>15300</v>
      </c>
      <c r="J30" s="61">
        <f t="shared" si="3"/>
        <v>135099.00000000003</v>
      </c>
      <c r="K30" s="65"/>
      <c r="L30" s="66"/>
    </row>
    <row r="31" spans="1:12" s="63" customFormat="1" ht="45.75" thickBot="1" x14ac:dyDescent="0.3">
      <c r="A31" s="5">
        <v>30</v>
      </c>
      <c r="B31" s="59" t="s">
        <v>31</v>
      </c>
      <c r="C31" s="5" t="s">
        <v>14</v>
      </c>
      <c r="D31" s="14">
        <v>119.2</v>
      </c>
      <c r="E31" s="60">
        <v>8.83</v>
      </c>
      <c r="F31" s="5" t="s">
        <v>62</v>
      </c>
      <c r="G31" s="61">
        <f t="shared" si="0"/>
        <v>231557.92</v>
      </c>
      <c r="H31" s="61">
        <f t="shared" si="1"/>
        <v>254713.712</v>
      </c>
      <c r="I31" s="62">
        <f t="shared" si="2"/>
        <v>29800</v>
      </c>
      <c r="J31" s="61">
        <f t="shared" si="3"/>
        <v>263134</v>
      </c>
      <c r="K31" s="28"/>
    </row>
    <row r="32" spans="1:12" s="63" customFormat="1" ht="45.75" thickBot="1" x14ac:dyDescent="0.3">
      <c r="A32" s="5">
        <v>31</v>
      </c>
      <c r="B32" s="59" t="s">
        <v>32</v>
      </c>
      <c r="C32" s="5" t="s">
        <v>12</v>
      </c>
      <c r="D32" s="14">
        <v>37.5</v>
      </c>
      <c r="E32" s="60">
        <v>6.29</v>
      </c>
      <c r="F32" s="5" t="s">
        <v>18</v>
      </c>
      <c r="G32" s="61">
        <f t="shared" si="0"/>
        <v>51892.5</v>
      </c>
      <c r="H32" s="61">
        <f t="shared" si="1"/>
        <v>57081.75</v>
      </c>
      <c r="I32" s="62">
        <f t="shared" si="2"/>
        <v>9375</v>
      </c>
      <c r="J32" s="61">
        <f t="shared" si="3"/>
        <v>58968.75</v>
      </c>
      <c r="K32" s="28"/>
    </row>
    <row r="33" spans="1:11" s="63" customFormat="1" ht="60.75" thickBot="1" x14ac:dyDescent="0.3">
      <c r="A33" s="5">
        <v>32</v>
      </c>
      <c r="B33" s="59" t="s">
        <v>82</v>
      </c>
      <c r="C33" s="5" t="s">
        <v>14</v>
      </c>
      <c r="D33" s="14">
        <v>145</v>
      </c>
      <c r="E33" s="60">
        <v>7.59</v>
      </c>
      <c r="F33" s="5" t="s">
        <v>60</v>
      </c>
      <c r="G33" s="61">
        <f t="shared" si="0"/>
        <v>242121</v>
      </c>
      <c r="H33" s="61">
        <f t="shared" si="1"/>
        <v>266333.09999999998</v>
      </c>
      <c r="I33" s="62">
        <f t="shared" si="2"/>
        <v>36250</v>
      </c>
      <c r="J33" s="61">
        <f t="shared" si="3"/>
        <v>275137.5</v>
      </c>
      <c r="K33" s="28"/>
    </row>
    <row r="34" spans="1:11" s="63" customFormat="1" ht="75.75" thickBot="1" x14ac:dyDescent="0.3">
      <c r="A34" s="5">
        <v>33</v>
      </c>
      <c r="B34" s="59" t="s">
        <v>96</v>
      </c>
      <c r="C34" s="5" t="s">
        <v>13</v>
      </c>
      <c r="D34" s="14">
        <v>145.25</v>
      </c>
      <c r="E34" s="60">
        <v>8.83</v>
      </c>
      <c r="F34" s="5" t="s">
        <v>53</v>
      </c>
      <c r="G34" s="61">
        <f t="shared" si="0"/>
        <v>282162.65000000002</v>
      </c>
      <c r="H34" s="61">
        <f t="shared" si="1"/>
        <v>310378.91500000004</v>
      </c>
      <c r="I34" s="62">
        <f t="shared" si="2"/>
        <v>36312.5</v>
      </c>
      <c r="J34" s="61">
        <f t="shared" si="3"/>
        <v>320639.37500000006</v>
      </c>
      <c r="K34" s="28"/>
    </row>
    <row r="35" spans="1:11" s="63" customFormat="1" ht="45.75" thickBot="1" x14ac:dyDescent="0.3">
      <c r="A35" s="5">
        <v>34</v>
      </c>
      <c r="B35" s="59" t="s">
        <v>61</v>
      </c>
      <c r="C35" s="5" t="s">
        <v>14</v>
      </c>
      <c r="D35" s="14">
        <v>161</v>
      </c>
      <c r="E35" s="60">
        <v>7.59</v>
      </c>
      <c r="F35" s="5" t="s">
        <v>57</v>
      </c>
      <c r="G35" s="61">
        <f t="shared" si="0"/>
        <v>268837.8</v>
      </c>
      <c r="H35" s="61">
        <f t="shared" si="1"/>
        <v>295721.57999999996</v>
      </c>
      <c r="I35" s="62">
        <f t="shared" si="2"/>
        <v>40250</v>
      </c>
      <c r="J35" s="61">
        <f t="shared" si="3"/>
        <v>305497.5</v>
      </c>
      <c r="K35" s="28"/>
    </row>
    <row r="36" spans="1:11" s="63" customFormat="1" ht="60.75" thickBot="1" x14ac:dyDescent="0.3">
      <c r="A36" s="5">
        <v>35</v>
      </c>
      <c r="B36" s="70" t="s">
        <v>108</v>
      </c>
      <c r="C36" s="5" t="s">
        <v>12</v>
      </c>
      <c r="D36" s="14">
        <v>77.599999999999994</v>
      </c>
      <c r="E36" s="60">
        <v>6.29</v>
      </c>
      <c r="F36" s="5" t="s">
        <v>18</v>
      </c>
      <c r="G36" s="61">
        <f t="shared" si="0"/>
        <v>107382.88</v>
      </c>
      <c r="H36" s="61">
        <f t="shared" si="1"/>
        <v>118121.16800000001</v>
      </c>
      <c r="I36" s="62">
        <f t="shared" si="2"/>
        <v>19400</v>
      </c>
      <c r="J36" s="61">
        <f t="shared" si="3"/>
        <v>122026</v>
      </c>
      <c r="K36" s="28"/>
    </row>
    <row r="37" spans="1:11" s="63" customFormat="1" ht="75.75" thickBot="1" x14ac:dyDescent="0.3">
      <c r="A37" s="5">
        <v>36</v>
      </c>
      <c r="B37" s="70" t="s">
        <v>86</v>
      </c>
      <c r="C37" s="5" t="s">
        <v>19</v>
      </c>
      <c r="D37" s="14">
        <v>106.6</v>
      </c>
      <c r="E37" s="60">
        <v>7.59</v>
      </c>
      <c r="F37" s="5" t="s">
        <v>57</v>
      </c>
      <c r="G37" s="61">
        <f t="shared" si="0"/>
        <v>178000.68</v>
      </c>
      <c r="H37" s="61">
        <f t="shared" si="1"/>
        <v>195800.74799999999</v>
      </c>
      <c r="I37" s="62">
        <f t="shared" si="2"/>
        <v>26650</v>
      </c>
      <c r="J37" s="61">
        <f t="shared" si="3"/>
        <v>202273.49999999997</v>
      </c>
      <c r="K37" s="28"/>
    </row>
    <row r="38" spans="1:11" s="63" customFormat="1" ht="60.75" thickBot="1" x14ac:dyDescent="0.3">
      <c r="A38" s="5">
        <v>37</v>
      </c>
      <c r="B38" s="70" t="s">
        <v>77</v>
      </c>
      <c r="C38" s="5" t="s">
        <v>14</v>
      </c>
      <c r="D38" s="14">
        <v>204.8</v>
      </c>
      <c r="E38" s="60">
        <v>8.83</v>
      </c>
      <c r="F38" s="5" t="s">
        <v>53</v>
      </c>
      <c r="G38" s="61">
        <f t="shared" si="0"/>
        <v>397844.48000000004</v>
      </c>
      <c r="H38" s="61">
        <f t="shared" si="1"/>
        <v>437628.92800000007</v>
      </c>
      <c r="I38" s="62">
        <f t="shared" si="2"/>
        <v>51200</v>
      </c>
      <c r="J38" s="61">
        <f t="shared" si="3"/>
        <v>452096</v>
      </c>
      <c r="K38" s="28"/>
    </row>
    <row r="39" spans="1:11" s="63" customFormat="1" ht="60.75" thickBot="1" x14ac:dyDescent="0.3">
      <c r="A39" s="5">
        <v>38</v>
      </c>
      <c r="B39" s="59" t="s">
        <v>33</v>
      </c>
      <c r="C39" s="5" t="s">
        <v>19</v>
      </c>
      <c r="D39" s="14">
        <v>213.2</v>
      </c>
      <c r="E39" s="60">
        <v>7.59</v>
      </c>
      <c r="F39" s="5" t="s">
        <v>57</v>
      </c>
      <c r="G39" s="61">
        <f t="shared" si="0"/>
        <v>356001.36</v>
      </c>
      <c r="H39" s="61">
        <f t="shared" si="1"/>
        <v>391601.49599999998</v>
      </c>
      <c r="I39" s="62">
        <f t="shared" si="2"/>
        <v>53300</v>
      </c>
      <c r="J39" s="61">
        <f t="shared" si="3"/>
        <v>404546.99999999994</v>
      </c>
      <c r="K39" s="28"/>
    </row>
    <row r="40" spans="1:11" s="63" customFormat="1" ht="54" customHeight="1" thickBot="1" x14ac:dyDescent="0.3">
      <c r="A40" s="5">
        <v>39</v>
      </c>
      <c r="B40" s="59" t="s">
        <v>111</v>
      </c>
      <c r="C40" s="5" t="s">
        <v>12</v>
      </c>
      <c r="D40" s="14">
        <v>37.6</v>
      </c>
      <c r="E40" s="60">
        <v>5.36</v>
      </c>
      <c r="F40" s="5" t="s">
        <v>54</v>
      </c>
      <c r="G40" s="61">
        <f t="shared" si="0"/>
        <v>44337.920000000006</v>
      </c>
      <c r="H40" s="61">
        <f t="shared" si="1"/>
        <v>48771.712000000007</v>
      </c>
      <c r="I40" s="62">
        <f t="shared" si="2"/>
        <v>9400</v>
      </c>
      <c r="J40" s="61">
        <f t="shared" si="3"/>
        <v>50384.000000000007</v>
      </c>
      <c r="K40" s="28"/>
    </row>
    <row r="41" spans="1:11" s="63" customFormat="1" ht="79.5" customHeight="1" thickBot="1" x14ac:dyDescent="0.3">
      <c r="A41" s="5">
        <v>40</v>
      </c>
      <c r="B41" s="59" t="s">
        <v>120</v>
      </c>
      <c r="C41" s="5" t="s">
        <v>12</v>
      </c>
      <c r="D41" s="14">
        <v>110.5</v>
      </c>
      <c r="E41" s="60">
        <v>7.59</v>
      </c>
      <c r="F41" s="5" t="s">
        <v>57</v>
      </c>
      <c r="G41" s="61">
        <f t="shared" si="0"/>
        <v>184512.89999999997</v>
      </c>
      <c r="H41" s="61">
        <f t="shared" si="1"/>
        <v>202964.18999999997</v>
      </c>
      <c r="I41" s="62">
        <f t="shared" si="2"/>
        <v>27625</v>
      </c>
      <c r="J41" s="61">
        <f t="shared" si="3"/>
        <v>209673.74999999997</v>
      </c>
      <c r="K41" s="28"/>
    </row>
    <row r="42" spans="1:11" s="75" customFormat="1" ht="75.75" thickBot="1" x14ac:dyDescent="0.3">
      <c r="A42" s="5">
        <v>41</v>
      </c>
      <c r="B42" s="76" t="s">
        <v>41</v>
      </c>
      <c r="C42" s="71" t="s">
        <v>12</v>
      </c>
      <c r="D42" s="14">
        <v>131</v>
      </c>
      <c r="E42" s="60">
        <v>8.83</v>
      </c>
      <c r="F42" s="5" t="s">
        <v>53</v>
      </c>
      <c r="G42" s="73">
        <f t="shared" si="0"/>
        <v>254480.6</v>
      </c>
      <c r="H42" s="73">
        <f t="shared" si="1"/>
        <v>279928.66000000003</v>
      </c>
      <c r="I42" s="74">
        <f t="shared" si="2"/>
        <v>32750</v>
      </c>
      <c r="J42" s="61">
        <f t="shared" si="3"/>
        <v>289182.5</v>
      </c>
      <c r="K42" s="26"/>
    </row>
    <row r="43" spans="1:11" s="63" customFormat="1" ht="45.75" thickBot="1" x14ac:dyDescent="0.3">
      <c r="A43" s="5">
        <v>42</v>
      </c>
      <c r="B43" s="59" t="s">
        <v>34</v>
      </c>
      <c r="C43" s="5" t="s">
        <v>13</v>
      </c>
      <c r="D43" s="14">
        <v>37.4</v>
      </c>
      <c r="E43" s="60">
        <v>8.83</v>
      </c>
      <c r="F43" s="5" t="s">
        <v>53</v>
      </c>
      <c r="G43" s="61">
        <f t="shared" si="0"/>
        <v>72653.239999999991</v>
      </c>
      <c r="H43" s="61">
        <f t="shared" si="1"/>
        <v>79918.563999999984</v>
      </c>
      <c r="I43" s="62">
        <f t="shared" si="2"/>
        <v>9350</v>
      </c>
      <c r="J43" s="61">
        <f>(D43*E43)*250</f>
        <v>82560.499999999985</v>
      </c>
      <c r="K43" s="65"/>
    </row>
    <row r="44" spans="1:11" s="63" customFormat="1" ht="45.75" thickBot="1" x14ac:dyDescent="0.3">
      <c r="A44" s="5">
        <v>43</v>
      </c>
      <c r="B44" s="59" t="s">
        <v>98</v>
      </c>
      <c r="C44" s="5" t="s">
        <v>14</v>
      </c>
      <c r="D44" s="14">
        <v>35</v>
      </c>
      <c r="E44" s="60">
        <v>5.36</v>
      </c>
      <c r="F44" s="5" t="s">
        <v>54</v>
      </c>
      <c r="G44" s="61">
        <f>D44*E44*22*10</f>
        <v>41272.000000000007</v>
      </c>
      <c r="H44" s="61">
        <f t="shared" si="1"/>
        <v>45399.200000000012</v>
      </c>
      <c r="I44" s="62">
        <f t="shared" si="2"/>
        <v>8750</v>
      </c>
      <c r="J44" s="61">
        <f t="shared" si="3"/>
        <v>46900.000000000007</v>
      </c>
      <c r="K44" s="28"/>
    </row>
    <row r="45" spans="1:11" s="63" customFormat="1" ht="60.75" thickBot="1" x14ac:dyDescent="0.3">
      <c r="A45" s="5">
        <v>44</v>
      </c>
      <c r="B45" s="59" t="s">
        <v>122</v>
      </c>
      <c r="C45" s="5" t="s">
        <v>12</v>
      </c>
      <c r="D45" s="14">
        <v>80.599999999999994</v>
      </c>
      <c r="E45" s="60">
        <v>8.83</v>
      </c>
      <c r="F45" s="5" t="s">
        <v>53</v>
      </c>
      <c r="G45" s="61">
        <f>D45*E45*22*10</f>
        <v>156573.56</v>
      </c>
      <c r="H45" s="61">
        <f t="shared" si="1"/>
        <v>172230.916</v>
      </c>
      <c r="I45" s="62">
        <f t="shared" si="2"/>
        <v>20150</v>
      </c>
      <c r="J45" s="61">
        <f t="shared" si="3"/>
        <v>177924.5</v>
      </c>
      <c r="K45" s="28"/>
    </row>
    <row r="46" spans="1:11" s="63" customFormat="1" ht="45.75" thickBot="1" x14ac:dyDescent="0.3">
      <c r="A46" s="5">
        <v>45</v>
      </c>
      <c r="B46" s="59" t="s">
        <v>99</v>
      </c>
      <c r="C46" s="5" t="s">
        <v>12</v>
      </c>
      <c r="D46" s="14">
        <v>25</v>
      </c>
      <c r="E46" s="60">
        <v>5.36</v>
      </c>
      <c r="F46" s="5" t="s">
        <v>54</v>
      </c>
      <c r="G46" s="61">
        <f>D46*E46*22*10</f>
        <v>29480</v>
      </c>
      <c r="H46" s="61">
        <f t="shared" si="1"/>
        <v>32428</v>
      </c>
      <c r="I46" s="62">
        <f t="shared" si="2"/>
        <v>6250</v>
      </c>
      <c r="J46" s="61">
        <f t="shared" si="3"/>
        <v>33500</v>
      </c>
      <c r="K46" s="28"/>
    </row>
    <row r="47" spans="1:11" s="63" customFormat="1" ht="60.75" thickBot="1" x14ac:dyDescent="0.3">
      <c r="A47" s="5">
        <v>46</v>
      </c>
      <c r="B47" s="59" t="s">
        <v>79</v>
      </c>
      <c r="C47" s="5" t="s">
        <v>14</v>
      </c>
      <c r="D47" s="14">
        <v>80</v>
      </c>
      <c r="E47" s="60">
        <v>6.29</v>
      </c>
      <c r="F47" s="5" t="s">
        <v>80</v>
      </c>
      <c r="G47" s="61"/>
      <c r="H47" s="61"/>
      <c r="I47" s="62">
        <f t="shared" si="2"/>
        <v>20000</v>
      </c>
      <c r="J47" s="61">
        <f t="shared" si="3"/>
        <v>125800</v>
      </c>
      <c r="K47" s="28"/>
    </row>
    <row r="48" spans="1:11" s="63" customFormat="1" ht="75.75" thickBot="1" x14ac:dyDescent="0.3">
      <c r="A48" s="5">
        <v>47</v>
      </c>
      <c r="B48" s="59" t="s">
        <v>83</v>
      </c>
      <c r="C48" s="5" t="s">
        <v>14</v>
      </c>
      <c r="D48" s="14">
        <v>105.7</v>
      </c>
      <c r="E48" s="60">
        <v>8.83</v>
      </c>
      <c r="F48" s="5" t="s">
        <v>53</v>
      </c>
      <c r="G48" s="61">
        <f>D48*E48*22*10</f>
        <v>205332.82</v>
      </c>
      <c r="H48" s="61">
        <f>D48*E48*22*11</f>
        <v>225866.10199999998</v>
      </c>
      <c r="I48" s="62">
        <f t="shared" si="2"/>
        <v>26425</v>
      </c>
      <c r="J48" s="61">
        <f t="shared" si="3"/>
        <v>233332.75</v>
      </c>
      <c r="K48" s="28"/>
    </row>
    <row r="49" spans="1:11" s="63" customFormat="1" ht="45.75" thickBot="1" x14ac:dyDescent="0.3">
      <c r="A49" s="5">
        <v>48</v>
      </c>
      <c r="B49" s="59" t="s">
        <v>35</v>
      </c>
      <c r="C49" s="5" t="s">
        <v>14</v>
      </c>
      <c r="D49" s="14">
        <v>96</v>
      </c>
      <c r="E49" s="60">
        <v>7.59</v>
      </c>
      <c r="F49" s="5" t="s">
        <v>57</v>
      </c>
      <c r="G49" s="61"/>
      <c r="H49" s="61"/>
      <c r="I49" s="62">
        <f t="shared" si="2"/>
        <v>24000</v>
      </c>
      <c r="J49" s="61">
        <f t="shared" si="3"/>
        <v>182160</v>
      </c>
      <c r="K49" s="28"/>
    </row>
    <row r="50" spans="1:11" s="63" customFormat="1" ht="45.75" thickBot="1" x14ac:dyDescent="0.3">
      <c r="A50" s="5">
        <v>49</v>
      </c>
      <c r="B50" s="59" t="s">
        <v>42</v>
      </c>
      <c r="C50" s="5" t="s">
        <v>14</v>
      </c>
      <c r="D50" s="14">
        <v>94.8</v>
      </c>
      <c r="E50" s="60">
        <v>8.83</v>
      </c>
      <c r="F50" s="5" t="s">
        <v>53</v>
      </c>
      <c r="G50" s="61"/>
      <c r="H50" s="61"/>
      <c r="I50" s="62">
        <f t="shared" si="2"/>
        <v>23700</v>
      </c>
      <c r="J50" s="61">
        <f t="shared" si="3"/>
        <v>209271</v>
      </c>
      <c r="K50" s="28"/>
    </row>
    <row r="51" spans="1:11" s="63" customFormat="1" ht="45.75" thickBot="1" x14ac:dyDescent="0.3">
      <c r="A51" s="5">
        <v>50</v>
      </c>
      <c r="B51" s="70" t="s">
        <v>78</v>
      </c>
      <c r="C51" s="5" t="s">
        <v>14</v>
      </c>
      <c r="D51" s="14">
        <v>60</v>
      </c>
      <c r="E51" s="60">
        <v>7.59</v>
      </c>
      <c r="F51" s="5" t="s">
        <v>57</v>
      </c>
      <c r="G51" s="61"/>
      <c r="H51" s="61"/>
      <c r="I51" s="62">
        <f t="shared" si="2"/>
        <v>15000</v>
      </c>
      <c r="J51" s="61">
        <f t="shared" si="3"/>
        <v>113850</v>
      </c>
      <c r="K51" s="28"/>
    </row>
    <row r="52" spans="1:11" s="63" customFormat="1" ht="60.75" thickBot="1" x14ac:dyDescent="0.3">
      <c r="A52" s="5">
        <v>51</v>
      </c>
      <c r="B52" s="59" t="s">
        <v>88</v>
      </c>
      <c r="C52" s="5" t="s">
        <v>14</v>
      </c>
      <c r="D52" s="14">
        <v>90.6</v>
      </c>
      <c r="E52" s="60">
        <v>8.83</v>
      </c>
      <c r="F52" s="5" t="s">
        <v>53</v>
      </c>
      <c r="G52" s="61"/>
      <c r="H52" s="61"/>
      <c r="I52" s="62">
        <f t="shared" si="2"/>
        <v>22650</v>
      </c>
      <c r="J52" s="61">
        <f t="shared" si="3"/>
        <v>199999.49999999997</v>
      </c>
      <c r="K52" s="28"/>
    </row>
    <row r="53" spans="1:11" s="63" customFormat="1" ht="75.75" thickBot="1" x14ac:dyDescent="0.3">
      <c r="A53" s="5">
        <v>52</v>
      </c>
      <c r="B53" s="59" t="s">
        <v>36</v>
      </c>
      <c r="C53" s="5" t="s">
        <v>13</v>
      </c>
      <c r="D53" s="14">
        <v>102</v>
      </c>
      <c r="E53" s="60">
        <v>8.83</v>
      </c>
      <c r="F53" s="5" t="s">
        <v>53</v>
      </c>
      <c r="G53" s="61"/>
      <c r="H53" s="61"/>
      <c r="I53" s="62">
        <f t="shared" si="2"/>
        <v>25500</v>
      </c>
      <c r="J53" s="61">
        <f t="shared" si="3"/>
        <v>225165</v>
      </c>
      <c r="K53" s="28"/>
    </row>
    <row r="54" spans="1:11" s="63" customFormat="1" ht="60.75" thickBot="1" x14ac:dyDescent="0.3">
      <c r="A54" s="5">
        <v>53</v>
      </c>
      <c r="B54" s="59" t="s">
        <v>45</v>
      </c>
      <c r="C54" s="5" t="s">
        <v>14</v>
      </c>
      <c r="D54" s="14">
        <v>70</v>
      </c>
      <c r="E54" s="60">
        <v>7.59</v>
      </c>
      <c r="F54" s="5" t="s">
        <v>57</v>
      </c>
      <c r="G54" s="61"/>
      <c r="H54" s="61"/>
      <c r="I54" s="62">
        <f t="shared" si="2"/>
        <v>17500</v>
      </c>
      <c r="J54" s="61">
        <f t="shared" si="3"/>
        <v>132825</v>
      </c>
      <c r="K54" s="28"/>
    </row>
    <row r="55" spans="1:11" s="29" customFormat="1" ht="60.75" thickBot="1" x14ac:dyDescent="0.3">
      <c r="A55" s="5">
        <v>54</v>
      </c>
      <c r="B55" s="59" t="s">
        <v>112</v>
      </c>
      <c r="C55" s="5" t="s">
        <v>12</v>
      </c>
      <c r="D55" s="14">
        <v>27</v>
      </c>
      <c r="E55" s="60">
        <v>5.36</v>
      </c>
      <c r="F55" s="5" t="s">
        <v>54</v>
      </c>
      <c r="G55" s="61"/>
      <c r="H55" s="61"/>
      <c r="I55" s="62">
        <f t="shared" si="2"/>
        <v>6750</v>
      </c>
      <c r="J55" s="61">
        <f t="shared" si="3"/>
        <v>36180</v>
      </c>
      <c r="K55" s="65" t="s">
        <v>113</v>
      </c>
    </row>
    <row r="56" spans="1:11" s="63" customFormat="1" ht="75.75" thickBot="1" x14ac:dyDescent="0.3">
      <c r="A56" s="5">
        <v>55</v>
      </c>
      <c r="B56" s="59" t="s">
        <v>92</v>
      </c>
      <c r="C56" s="5" t="s">
        <v>12</v>
      </c>
      <c r="D56" s="14">
        <v>57</v>
      </c>
      <c r="E56" s="60">
        <v>7.59</v>
      </c>
      <c r="F56" s="5" t="s">
        <v>57</v>
      </c>
      <c r="G56" s="61"/>
      <c r="H56" s="61"/>
      <c r="I56" s="62">
        <f t="shared" si="2"/>
        <v>14250</v>
      </c>
      <c r="J56" s="61">
        <f t="shared" si="3"/>
        <v>108157.5</v>
      </c>
      <c r="K56" s="65"/>
    </row>
    <row r="57" spans="1:11" s="63" customFormat="1" ht="60.75" thickBot="1" x14ac:dyDescent="0.3">
      <c r="A57" s="5">
        <v>56</v>
      </c>
      <c r="B57" s="59" t="s">
        <v>97</v>
      </c>
      <c r="C57" s="5" t="s">
        <v>12</v>
      </c>
      <c r="D57" s="14">
        <v>128</v>
      </c>
      <c r="E57" s="60">
        <v>7.59</v>
      </c>
      <c r="F57" s="5" t="s">
        <v>57</v>
      </c>
      <c r="G57" s="61"/>
      <c r="H57" s="61"/>
      <c r="I57" s="62">
        <f t="shared" si="2"/>
        <v>32000</v>
      </c>
      <c r="J57" s="61">
        <f t="shared" si="3"/>
        <v>242880</v>
      </c>
      <c r="K57" s="65"/>
    </row>
    <row r="58" spans="1:11" s="63" customFormat="1" ht="60.75" thickBot="1" x14ac:dyDescent="0.3">
      <c r="A58" s="5">
        <v>57</v>
      </c>
      <c r="B58" s="77" t="s">
        <v>37</v>
      </c>
      <c r="C58" s="78" t="s">
        <v>14</v>
      </c>
      <c r="D58" s="14">
        <v>55.2</v>
      </c>
      <c r="E58" s="60">
        <v>5.36</v>
      </c>
      <c r="F58" s="5" t="s">
        <v>54</v>
      </c>
      <c r="G58" s="61"/>
      <c r="H58" s="61"/>
      <c r="I58" s="79">
        <f t="shared" si="2"/>
        <v>13800</v>
      </c>
      <c r="J58" s="61">
        <f t="shared" si="3"/>
        <v>73968</v>
      </c>
      <c r="K58" s="28"/>
    </row>
    <row r="59" spans="1:11" s="63" customFormat="1" ht="45.75" thickBot="1" x14ac:dyDescent="0.3">
      <c r="A59" s="5">
        <v>58</v>
      </c>
      <c r="B59" s="77" t="s">
        <v>46</v>
      </c>
      <c r="C59" s="78" t="s">
        <v>12</v>
      </c>
      <c r="D59" s="14">
        <v>20</v>
      </c>
      <c r="E59" s="60">
        <v>5.36</v>
      </c>
      <c r="F59" s="5" t="s">
        <v>54</v>
      </c>
      <c r="G59" s="61"/>
      <c r="H59" s="61"/>
      <c r="I59" s="79">
        <f t="shared" si="2"/>
        <v>5000</v>
      </c>
      <c r="J59" s="61">
        <f t="shared" si="3"/>
        <v>26800</v>
      </c>
      <c r="K59" s="28"/>
    </row>
    <row r="60" spans="1:11" s="63" customFormat="1" ht="45.75" thickBot="1" x14ac:dyDescent="0.3">
      <c r="A60" s="5">
        <v>59</v>
      </c>
      <c r="B60" s="77" t="s">
        <v>43</v>
      </c>
      <c r="C60" s="78" t="s">
        <v>13</v>
      </c>
      <c r="D60" s="14">
        <v>23</v>
      </c>
      <c r="E60" s="60">
        <v>5.36</v>
      </c>
      <c r="F60" s="5" t="s">
        <v>54</v>
      </c>
      <c r="G60" s="61"/>
      <c r="H60" s="61"/>
      <c r="I60" s="79">
        <f t="shared" si="2"/>
        <v>5750</v>
      </c>
      <c r="J60" s="61">
        <f t="shared" si="3"/>
        <v>30820</v>
      </c>
      <c r="K60" s="28"/>
    </row>
    <row r="61" spans="1:11" s="63" customFormat="1" ht="60" customHeight="1" thickBot="1" x14ac:dyDescent="0.3">
      <c r="A61" s="5">
        <v>60</v>
      </c>
      <c r="B61" s="77" t="s">
        <v>44</v>
      </c>
      <c r="C61" s="78" t="s">
        <v>14</v>
      </c>
      <c r="D61" s="14">
        <v>20</v>
      </c>
      <c r="E61" s="60">
        <v>5.36</v>
      </c>
      <c r="F61" s="5" t="s">
        <v>54</v>
      </c>
      <c r="G61" s="61"/>
      <c r="H61" s="61"/>
      <c r="I61" s="79">
        <f t="shared" si="2"/>
        <v>5000</v>
      </c>
      <c r="J61" s="61">
        <f t="shared" si="3"/>
        <v>26800</v>
      </c>
      <c r="K61" s="28"/>
    </row>
    <row r="62" spans="1:11" s="63" customFormat="1" ht="45.75" thickBot="1" x14ac:dyDescent="0.3">
      <c r="A62" s="5">
        <v>61</v>
      </c>
      <c r="B62" s="77" t="s">
        <v>81</v>
      </c>
      <c r="C62" s="78" t="s">
        <v>12</v>
      </c>
      <c r="D62" s="14">
        <v>111.6</v>
      </c>
      <c r="E62" s="60">
        <v>7.59</v>
      </c>
      <c r="F62" s="5" t="s">
        <v>57</v>
      </c>
      <c r="G62" s="61"/>
      <c r="H62" s="61"/>
      <c r="I62" s="79">
        <f t="shared" si="2"/>
        <v>27900</v>
      </c>
      <c r="J62" s="61">
        <f t="shared" si="3"/>
        <v>211761</v>
      </c>
      <c r="K62" s="28"/>
    </row>
    <row r="63" spans="1:11" s="63" customFormat="1" ht="60.75" thickBot="1" x14ac:dyDescent="0.3">
      <c r="A63" s="5">
        <v>62</v>
      </c>
      <c r="B63" s="77" t="s">
        <v>84</v>
      </c>
      <c r="C63" s="78" t="s">
        <v>16</v>
      </c>
      <c r="D63" s="14">
        <v>100</v>
      </c>
      <c r="E63" s="60">
        <v>7.59</v>
      </c>
      <c r="F63" s="5" t="s">
        <v>57</v>
      </c>
      <c r="G63" s="61"/>
      <c r="H63" s="61"/>
      <c r="I63" s="79">
        <f t="shared" ref="I63:I70" si="4">D63*250</f>
        <v>25000</v>
      </c>
      <c r="J63" s="61">
        <f t="shared" ref="J63:J69" si="5">(D63*E63)*250</f>
        <v>189750</v>
      </c>
      <c r="K63" s="28"/>
    </row>
    <row r="64" spans="1:11" s="63" customFormat="1" ht="45.75" thickBot="1" x14ac:dyDescent="0.3">
      <c r="A64" s="5">
        <v>63</v>
      </c>
      <c r="B64" s="77" t="s">
        <v>47</v>
      </c>
      <c r="C64" s="78" t="s">
        <v>48</v>
      </c>
      <c r="D64" s="14">
        <v>12</v>
      </c>
      <c r="E64" s="60">
        <v>5.36</v>
      </c>
      <c r="F64" s="5" t="s">
        <v>54</v>
      </c>
      <c r="G64" s="61"/>
      <c r="H64" s="61"/>
      <c r="I64" s="79">
        <f t="shared" si="4"/>
        <v>3000</v>
      </c>
      <c r="J64" s="61">
        <f t="shared" si="5"/>
        <v>16080.000000000002</v>
      </c>
      <c r="K64" s="28"/>
    </row>
    <row r="65" spans="1:11" s="63" customFormat="1" ht="46.5" customHeight="1" thickBot="1" x14ac:dyDescent="0.3">
      <c r="A65" s="5">
        <v>64</v>
      </c>
      <c r="B65" s="77" t="s">
        <v>49</v>
      </c>
      <c r="C65" s="78" t="s">
        <v>14</v>
      </c>
      <c r="D65" s="14">
        <v>14</v>
      </c>
      <c r="E65" s="60">
        <v>5.36</v>
      </c>
      <c r="F65" s="5" t="s">
        <v>54</v>
      </c>
      <c r="G65" s="61"/>
      <c r="H65" s="61"/>
      <c r="I65" s="79">
        <f t="shared" si="4"/>
        <v>3500</v>
      </c>
      <c r="J65" s="61">
        <f t="shared" si="5"/>
        <v>18760</v>
      </c>
      <c r="K65" s="28"/>
    </row>
    <row r="66" spans="1:11" s="63" customFormat="1" ht="60.75" thickBot="1" x14ac:dyDescent="0.3">
      <c r="A66" s="5">
        <v>65</v>
      </c>
      <c r="B66" s="77" t="s">
        <v>107</v>
      </c>
      <c r="C66" s="78" t="s">
        <v>13</v>
      </c>
      <c r="D66" s="14">
        <v>40</v>
      </c>
      <c r="E66" s="60">
        <v>5.36</v>
      </c>
      <c r="F66" s="5" t="s">
        <v>54</v>
      </c>
      <c r="G66" s="61"/>
      <c r="H66" s="61"/>
      <c r="I66" s="79">
        <f t="shared" si="4"/>
        <v>10000</v>
      </c>
      <c r="J66" s="61">
        <f t="shared" si="5"/>
        <v>53600</v>
      </c>
      <c r="K66" s="28"/>
    </row>
    <row r="67" spans="1:11" s="63" customFormat="1" ht="60.75" thickBot="1" x14ac:dyDescent="0.3">
      <c r="A67" s="5">
        <v>66</v>
      </c>
      <c r="B67" s="77" t="s">
        <v>110</v>
      </c>
      <c r="C67" s="78" t="s">
        <v>109</v>
      </c>
      <c r="D67" s="14">
        <v>56.4</v>
      </c>
      <c r="E67" s="60">
        <v>5.36</v>
      </c>
      <c r="F67" s="5" t="s">
        <v>54</v>
      </c>
      <c r="G67" s="61"/>
      <c r="H67" s="61"/>
      <c r="I67" s="79">
        <f t="shared" si="4"/>
        <v>14100</v>
      </c>
      <c r="J67" s="61">
        <f t="shared" si="5"/>
        <v>75576.000000000015</v>
      </c>
      <c r="K67" s="28"/>
    </row>
    <row r="68" spans="1:11" s="63" customFormat="1" ht="60.75" thickBot="1" x14ac:dyDescent="0.3">
      <c r="A68" s="5">
        <v>67</v>
      </c>
      <c r="B68" s="77" t="s">
        <v>103</v>
      </c>
      <c r="C68" s="78" t="s">
        <v>13</v>
      </c>
      <c r="D68" s="14">
        <v>31</v>
      </c>
      <c r="E68" s="60">
        <v>5.75</v>
      </c>
      <c r="F68" s="5" t="s">
        <v>55</v>
      </c>
      <c r="G68" s="61"/>
      <c r="H68" s="61"/>
      <c r="I68" s="79">
        <f t="shared" si="4"/>
        <v>7750</v>
      </c>
      <c r="J68" s="61">
        <f t="shared" si="5"/>
        <v>44562.5</v>
      </c>
      <c r="K68" s="28"/>
    </row>
    <row r="69" spans="1:11" s="63" customFormat="1" ht="75.75" thickBot="1" x14ac:dyDescent="0.3">
      <c r="A69" s="5">
        <v>68</v>
      </c>
      <c r="B69" s="77" t="s">
        <v>106</v>
      </c>
      <c r="C69" s="78" t="s">
        <v>14</v>
      </c>
      <c r="D69" s="14">
        <v>115.2</v>
      </c>
      <c r="E69" s="60">
        <v>5.75</v>
      </c>
      <c r="F69" s="5" t="s">
        <v>55</v>
      </c>
      <c r="G69" s="61"/>
      <c r="H69" s="61"/>
      <c r="I69" s="79">
        <f t="shared" si="4"/>
        <v>28800</v>
      </c>
      <c r="J69" s="61">
        <f t="shared" si="5"/>
        <v>165600</v>
      </c>
      <c r="K69" s="28"/>
    </row>
    <row r="70" spans="1:11" s="63" customFormat="1" ht="45.75" thickBot="1" x14ac:dyDescent="0.3">
      <c r="A70" s="5">
        <v>69</v>
      </c>
      <c r="B70" s="77" t="s">
        <v>121</v>
      </c>
      <c r="C70" s="78" t="s">
        <v>14</v>
      </c>
      <c r="D70" s="14">
        <v>14</v>
      </c>
      <c r="E70" s="60">
        <v>5.36</v>
      </c>
      <c r="F70" s="5" t="s">
        <v>54</v>
      </c>
      <c r="G70" s="61"/>
      <c r="H70" s="61"/>
      <c r="I70" s="79">
        <f t="shared" si="4"/>
        <v>3500</v>
      </c>
      <c r="J70" s="61">
        <f t="shared" ref="J70" si="6">(D70*E70)*250</f>
        <v>18760</v>
      </c>
      <c r="K70" s="65"/>
    </row>
    <row r="71" spans="1:11" s="63" customFormat="1" ht="45.75" thickBot="1" x14ac:dyDescent="0.3">
      <c r="A71" s="5">
        <v>70</v>
      </c>
      <c r="B71" s="59" t="s">
        <v>7</v>
      </c>
      <c r="C71" s="5" t="s">
        <v>12</v>
      </c>
      <c r="D71" s="14">
        <v>30000</v>
      </c>
      <c r="E71" s="60">
        <v>8.83</v>
      </c>
      <c r="F71" s="5" t="s">
        <v>53</v>
      </c>
      <c r="G71" s="61"/>
      <c r="H71" s="61"/>
      <c r="I71" s="62"/>
      <c r="J71" s="61">
        <f>D71*E71</f>
        <v>264900</v>
      </c>
      <c r="K71" s="28"/>
    </row>
    <row r="72" spans="1:11" ht="45.75" thickBot="1" x14ac:dyDescent="0.3">
      <c r="A72" s="5">
        <v>71</v>
      </c>
      <c r="B72" s="59" t="s">
        <v>7</v>
      </c>
      <c r="C72" s="5" t="s">
        <v>12</v>
      </c>
      <c r="D72" s="14">
        <v>30000</v>
      </c>
      <c r="E72" s="60">
        <v>7.59</v>
      </c>
      <c r="F72" s="5" t="s">
        <v>57</v>
      </c>
      <c r="G72" s="61">
        <f>D72*E72*22*10</f>
        <v>50094000</v>
      </c>
      <c r="H72" s="61">
        <f t="shared" ref="H72" si="7">D72*E72*22*11</f>
        <v>55103400</v>
      </c>
      <c r="I72" s="62"/>
      <c r="J72" s="61">
        <f>D72*E72</f>
        <v>227700</v>
      </c>
      <c r="K72" s="28"/>
    </row>
    <row r="73" spans="1:11" ht="39" thickBot="1" x14ac:dyDescent="0.3">
      <c r="A73" s="12"/>
      <c r="B73" s="13" t="s">
        <v>50</v>
      </c>
      <c r="C73" s="13"/>
      <c r="D73" s="14"/>
      <c r="E73" s="15"/>
      <c r="F73" s="15"/>
      <c r="G73" s="15">
        <f>SUM(G2:G57)</f>
        <v>7865065.0100000007</v>
      </c>
      <c r="H73" s="15">
        <f>SUM(H2:H57)</f>
        <v>8651571.5110000037</v>
      </c>
      <c r="I73" s="16"/>
      <c r="J73" s="17">
        <f>SUM(J2:J72)</f>
        <v>11959299.375</v>
      </c>
      <c r="K73" s="26"/>
    </row>
    <row r="74" spans="1:11" ht="15" x14ac:dyDescent="0.25">
      <c r="A74" s="18"/>
      <c r="B74" s="19" t="s">
        <v>10</v>
      </c>
      <c r="C74" s="19"/>
      <c r="D74" s="20"/>
      <c r="E74" s="21"/>
      <c r="F74" s="21"/>
      <c r="G74" s="21"/>
      <c r="H74" s="21"/>
      <c r="I74" s="22"/>
      <c r="J74" s="21"/>
    </row>
    <row r="75" spans="1:11" ht="15" x14ac:dyDescent="0.25">
      <c r="A75" s="30"/>
      <c r="B75" s="29"/>
      <c r="C75" s="29"/>
      <c r="D75" s="31"/>
      <c r="E75" s="32"/>
      <c r="F75" s="32"/>
      <c r="G75" s="32"/>
      <c r="H75" s="32"/>
      <c r="I75" s="33"/>
      <c r="J75" s="32"/>
    </row>
    <row r="76" spans="1:11" ht="18" x14ac:dyDescent="0.25">
      <c r="A76" s="34"/>
      <c r="B76" s="35" t="s">
        <v>9</v>
      </c>
      <c r="C76" s="35"/>
      <c r="D76" s="36"/>
      <c r="E76" s="37"/>
      <c r="F76" s="37"/>
      <c r="G76" s="37"/>
      <c r="H76" s="37"/>
      <c r="I76" s="38"/>
      <c r="J76" s="39"/>
    </row>
    <row r="77" spans="1:11" ht="18" x14ac:dyDescent="0.25">
      <c r="A77" s="40"/>
      <c r="B77" s="35" t="s">
        <v>65</v>
      </c>
      <c r="C77" s="35"/>
      <c r="D77" s="41"/>
      <c r="E77" s="42"/>
      <c r="F77" s="39"/>
      <c r="G77" s="42"/>
      <c r="H77" s="42"/>
      <c r="I77" s="43"/>
      <c r="J77" s="42"/>
    </row>
    <row r="78" spans="1:11" ht="65.25" customHeight="1" x14ac:dyDescent="0.25">
      <c r="A78" s="40"/>
      <c r="B78" s="84" t="s">
        <v>66</v>
      </c>
      <c r="C78" s="84"/>
      <c r="D78" s="84"/>
      <c r="E78" s="84"/>
      <c r="F78" s="84"/>
      <c r="G78" s="84"/>
      <c r="H78" s="84"/>
      <c r="I78" s="84"/>
      <c r="J78" s="84"/>
    </row>
    <row r="79" spans="1:11" ht="18" x14ac:dyDescent="0.25">
      <c r="A79" s="40"/>
      <c r="B79" s="80" t="s">
        <v>119</v>
      </c>
      <c r="C79" s="80"/>
      <c r="D79" s="81"/>
      <c r="E79" s="82"/>
      <c r="F79" s="83"/>
      <c r="G79" s="39"/>
      <c r="H79" s="39"/>
      <c r="I79" s="44"/>
      <c r="J79" s="39"/>
    </row>
    <row r="80" spans="1:11" ht="18" x14ac:dyDescent="0.25">
      <c r="A80" s="40"/>
      <c r="B80" s="35" t="s">
        <v>67</v>
      </c>
      <c r="C80" s="35"/>
      <c r="D80" s="42"/>
      <c r="E80" s="42"/>
      <c r="F80" s="39"/>
      <c r="G80" s="45"/>
      <c r="H80" s="45"/>
      <c r="I80" s="44"/>
      <c r="J80" s="45"/>
    </row>
    <row r="81" spans="1:10" ht="18" x14ac:dyDescent="0.25">
      <c r="A81" s="40"/>
      <c r="B81" s="35" t="s">
        <v>68</v>
      </c>
      <c r="C81" s="35"/>
      <c r="D81" s="41"/>
      <c r="E81" s="42"/>
      <c r="F81" s="39"/>
      <c r="G81" s="39"/>
      <c r="H81" s="39"/>
      <c r="I81" s="44"/>
      <c r="J81" s="39"/>
    </row>
    <row r="82" spans="1:10" ht="18" x14ac:dyDescent="0.25">
      <c r="A82" s="40"/>
      <c r="B82" s="35" t="s">
        <v>69</v>
      </c>
      <c r="C82" s="35"/>
      <c r="D82" s="41"/>
      <c r="E82" s="42"/>
      <c r="F82" s="39"/>
      <c r="G82" s="39"/>
      <c r="H82" s="39"/>
      <c r="I82" s="44"/>
      <c r="J82" s="39"/>
    </row>
    <row r="83" spans="1:10" ht="18" x14ac:dyDescent="0.25">
      <c r="A83" s="40"/>
      <c r="B83" s="35" t="s">
        <v>70</v>
      </c>
      <c r="C83" s="39"/>
      <c r="D83" s="41"/>
      <c r="E83" s="42"/>
      <c r="F83" s="39"/>
      <c r="G83" s="39"/>
      <c r="H83" s="39"/>
      <c r="I83" s="44"/>
      <c r="J83" s="39"/>
    </row>
    <row r="84" spans="1:10" ht="18" x14ac:dyDescent="0.25">
      <c r="A84" s="40"/>
      <c r="B84" s="46" t="s">
        <v>71</v>
      </c>
      <c r="C84" s="35"/>
      <c r="D84" s="41"/>
      <c r="E84" s="42"/>
      <c r="F84" s="39"/>
      <c r="G84" s="39"/>
      <c r="H84" s="39"/>
      <c r="I84" s="44"/>
      <c r="J84" s="39"/>
    </row>
    <row r="85" spans="1:10" ht="18" x14ac:dyDescent="0.25">
      <c r="A85" s="40"/>
      <c r="B85" s="35" t="s">
        <v>72</v>
      </c>
      <c r="C85" s="35"/>
      <c r="D85" s="41"/>
      <c r="E85" s="42"/>
      <c r="F85" s="39"/>
      <c r="G85" s="39"/>
      <c r="H85" s="39"/>
      <c r="I85" s="44"/>
      <c r="J85" s="39"/>
    </row>
    <row r="86" spans="1:10" ht="18" x14ac:dyDescent="0.25">
      <c r="A86" s="40"/>
      <c r="B86" s="35" t="s">
        <v>15</v>
      </c>
      <c r="C86" s="39"/>
      <c r="D86" s="41"/>
      <c r="E86" s="42"/>
      <c r="F86" s="39"/>
      <c r="G86" s="39"/>
      <c r="H86" s="39"/>
      <c r="I86" s="44"/>
      <c r="J86" s="39"/>
    </row>
    <row r="87" spans="1:10" ht="18" x14ac:dyDescent="0.25">
      <c r="A87" s="47"/>
      <c r="B87" s="35" t="s">
        <v>73</v>
      </c>
      <c r="C87" s="39"/>
      <c r="D87" s="41"/>
      <c r="E87" s="42"/>
      <c r="F87" s="39"/>
      <c r="G87" s="39"/>
      <c r="H87" s="39"/>
      <c r="I87" s="44"/>
      <c r="J87" s="39"/>
    </row>
    <row r="88" spans="1:10" ht="18" x14ac:dyDescent="0.25">
      <c r="A88" s="40"/>
      <c r="B88" s="35" t="s">
        <v>74</v>
      </c>
      <c r="C88" s="39"/>
      <c r="D88" s="41"/>
      <c r="E88" s="42"/>
      <c r="F88" s="39"/>
      <c r="G88" s="39"/>
      <c r="H88" s="39"/>
      <c r="I88" s="44"/>
      <c r="J88" s="39"/>
    </row>
    <row r="89" spans="1:10" ht="18" x14ac:dyDescent="0.25">
      <c r="A89" s="40"/>
      <c r="B89" s="35" t="s">
        <v>75</v>
      </c>
      <c r="C89" s="39"/>
      <c r="D89" s="41"/>
      <c r="E89" s="48"/>
      <c r="F89" s="39"/>
      <c r="G89" s="39"/>
      <c r="H89" s="39"/>
      <c r="I89" s="44"/>
      <c r="J89" s="39"/>
    </row>
    <row r="90" spans="1:10" ht="18" x14ac:dyDescent="0.25">
      <c r="A90" s="40"/>
      <c r="B90" s="49"/>
      <c r="C90" s="49" t="s">
        <v>125</v>
      </c>
      <c r="D90" s="49"/>
      <c r="E90" s="50"/>
      <c r="F90" s="51"/>
      <c r="G90" s="49"/>
      <c r="H90" s="49"/>
      <c r="I90" s="52"/>
      <c r="J90" s="49"/>
    </row>
  </sheetData>
  <autoFilter ref="A1:J88"/>
  <mergeCells count="1">
    <mergeCell ref="B78:J78"/>
  </mergeCells>
  <pageMargins left="0.25" right="0.25" top="0.75" bottom="0.75" header="0.3" footer="0.3"/>
  <pageSetup paperSize="9" scale="70" fitToHeight="0" orientation="landscape" r:id="rId1"/>
  <rowBreaks count="1" manualBreakCount="1">
    <brk id="1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Reajustes</vt:lpstr>
      <vt:lpstr>200 dias (2)</vt:lpstr>
      <vt:lpstr>'200 dias (2)'!Area_de_impressao</vt:lpstr>
      <vt:lpstr>Reajustes!Area_de_impressao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admistrador</dc:creator>
  <cp:lastModifiedBy>Ana Claudia Ribeiro</cp:lastModifiedBy>
  <cp:lastPrinted>2023-12-12T16:52:06Z</cp:lastPrinted>
  <dcterms:created xsi:type="dcterms:W3CDTF">2016-01-04T19:28:45Z</dcterms:created>
  <dcterms:modified xsi:type="dcterms:W3CDTF">2024-01-03T19:16:34Z</dcterms:modified>
</cp:coreProperties>
</file>